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tais por grupo" sheetId="1" r:id="rId4"/>
    <sheet state="visible" name="Circunscrição I" sheetId="2" r:id="rId5"/>
    <sheet state="visible" name="Circunscrição II" sheetId="3" r:id="rId6"/>
    <sheet state="visible" name="Circunscrição IV" sheetId="4" r:id="rId7"/>
    <sheet state="visible" name="Circunscrição III" sheetId="5" r:id="rId8"/>
    <sheet state="visible" name="Circunscrição V" sheetId="6" r:id="rId9"/>
    <sheet state="visible" name="Circunscrição VI" sheetId="7" r:id="rId10"/>
    <sheet state="visible" name="Circunscrição VII" sheetId="8" r:id="rId11"/>
    <sheet state="visible" name="Circunscrição VIII" sheetId="9" r:id="rId12"/>
    <sheet state="hidden" name="Cálculo da Estimativa" sheetId="10" r:id="rId13"/>
  </sheets>
  <definedNames>
    <definedName localSheetId="8" name="Excel_BuiltIn_Print_Area">'Circunscrição VIII'!$A$34:$U$37</definedName>
    <definedName localSheetId="4" name="Excel_BuiltIn_Print_Titles">'Circunscrição III'!$A$1:$HX$4</definedName>
    <definedName localSheetId="5" name="Excel_BuiltIn_Print_Area">'Circunscrição V'!$A$1:$V$4</definedName>
    <definedName localSheetId="9" name="Excel_BuiltIn_Print_Area">'Circunscrição I'!$A$88:$U$118</definedName>
    <definedName localSheetId="5" name="Excel_BuiltIn_Print_Titles">'Circunscrição V'!$A$1:$HX$4</definedName>
    <definedName localSheetId="9" name="Excel_BuiltIn_Print_Titles">'Cálculo da Estimativa'!$A$1:$HR$4</definedName>
    <definedName localSheetId="7" name="Excel_BuiltIn_Print_Titles">'Circunscrição VII'!$A$1:$HW$4</definedName>
    <definedName localSheetId="6" name="Excel_BuiltIn_Print_Titles">'Circunscrição VI'!$A$1:$HX$4</definedName>
    <definedName localSheetId="3" name="Excel_BuiltIn_Print_Titles">'Circunscrição IV'!$A$1:$HY$4</definedName>
    <definedName localSheetId="1" name="Excel_BuiltIn_Print_Area">'Circunscrição I'!$A$1:$V$5</definedName>
    <definedName localSheetId="8" name="Excel_BuiltIn_Print_Titles">'Circunscrição VIII'!$A$1:$HW$4</definedName>
    <definedName name="Excel_BuiltIn_Print_Area_2_1">'Cálculo da Estimativa'!$A$1:$K$13</definedName>
    <definedName localSheetId="7" name="Excel_BuiltIn_Print_Area">'Circunscrição VII'!$A$1:$V$4</definedName>
    <definedName localSheetId="2" name="Excel_BuiltIn_Print_Titles">'Circunscrição II'!$A$1:$HX$4</definedName>
    <definedName localSheetId="3" name="Excel_BuiltIn_Print_Area">'Circunscrição IV'!$A$58:$V$76</definedName>
    <definedName localSheetId="4" name="Excel_BuiltIn_Print_Area">'Circunscrição III'!$A$34:$U$63</definedName>
    <definedName localSheetId="1" name="Excel_BuiltIn_Print_Titles">'Circunscrição I'!$A$1:$HQ$4</definedName>
    <definedName localSheetId="2" name="Excel_BuiltIn_Print_Area">'Circunscrição II'!$A$30:$U$55</definedName>
    <definedName localSheetId="6" name="Excel_BuiltIn_Print_Area">'Circunscrição VI'!$A$24:$U$27</definedName>
  </definedNames>
  <calcPr/>
</workbook>
</file>

<file path=xl/sharedStrings.xml><?xml version="1.0" encoding="utf-8"?>
<sst xmlns="http://schemas.openxmlformats.org/spreadsheetml/2006/main" count="1966" uniqueCount="172">
  <si>
    <t>Circunscrição</t>
  </si>
  <si>
    <t>Valor Grupo (R$)</t>
  </si>
  <si>
    <t>I</t>
  </si>
  <si>
    <t>II</t>
  </si>
  <si>
    <t>III</t>
  </si>
  <si>
    <t>IV</t>
  </si>
  <si>
    <t>V</t>
  </si>
  <si>
    <t>VI</t>
  </si>
  <si>
    <t>VII</t>
  </si>
  <si>
    <t>VIII</t>
  </si>
  <si>
    <t>Valor Total</t>
  </si>
  <si>
    <t>Média ( - )</t>
  </si>
  <si>
    <t>Média ( + )</t>
  </si>
  <si>
    <t>Item</t>
  </si>
  <si>
    <t>Descrição</t>
  </si>
  <si>
    <t>Qtde</t>
  </si>
  <si>
    <t>Unidade</t>
  </si>
  <si>
    <t>GH</t>
  </si>
  <si>
    <t>SRV</t>
  </si>
  <si>
    <t xml:space="preserve">Internet 1 </t>
  </si>
  <si>
    <t>Internet 2</t>
  </si>
  <si>
    <t>Internet 3</t>
  </si>
  <si>
    <t>BP1</t>
  </si>
  <si>
    <t>BP2</t>
  </si>
  <si>
    <t>BP3</t>
  </si>
  <si>
    <t>BP4</t>
  </si>
  <si>
    <t>BP5</t>
  </si>
  <si>
    <t>BP6</t>
  </si>
  <si>
    <t>BP7</t>
  </si>
  <si>
    <t>BP8</t>
  </si>
  <si>
    <t>Ata 014/2019</t>
  </si>
  <si>
    <t>Média</t>
  </si>
  <si>
    <t>Desvio</t>
  </si>
  <si>
    <t>D. Padrão</t>
  </si>
  <si>
    <t>Aritmética</t>
  </si>
  <si>
    <t>Padrão</t>
  </si>
  <si>
    <t>Mínimo</t>
  </si>
  <si>
    <t>Máximo</t>
  </si>
  <si>
    <t>Aceitável</t>
  </si>
  <si>
    <t>Manutenção Preventiva – Tipo Split</t>
  </si>
  <si>
    <t>Manutenção Preventiva por Equipamento</t>
  </si>
  <si>
    <t>unid.</t>
  </si>
  <si>
    <t>S</t>
  </si>
  <si>
    <t>Instalação e Substituição de Condicionadores tipo Split</t>
  </si>
  <si>
    <t>Retirada e Instalação de condicionador Split</t>
  </si>
  <si>
    <t>PCI Evaporadora</t>
  </si>
  <si>
    <t>M</t>
  </si>
  <si>
    <t>Placa de Comando de Condensadora</t>
  </si>
  <si>
    <t>Instalação de tubulação ou mangueira para drenos</t>
  </si>
  <si>
    <t>metro</t>
  </si>
  <si>
    <t>Isolante térmico para tubos de cobre 1/4”</t>
  </si>
  <si>
    <t>Isolante térmico para tubos de cobre 3/8”</t>
  </si>
  <si>
    <t>Isolante térmico para tubos de cobre 1/2”</t>
  </si>
  <si>
    <t>Isolante térmico para tubos de cobre 5/8”</t>
  </si>
  <si>
    <t>Isolante térmico para tubos de cobre 3/4”</t>
  </si>
  <si>
    <t>Tubulação de cobre nas medidas 1/4”</t>
  </si>
  <si>
    <t>Tubulação de cobre nas medidas 3/8”</t>
  </si>
  <si>
    <t>Tubulação de cobre nas medidas 1/2”</t>
  </si>
  <si>
    <t>2.13</t>
  </si>
  <si>
    <t>Tubulação de cobre nas medidas 5/8”</t>
  </si>
  <si>
    <t>2.14</t>
  </si>
  <si>
    <t>Tubulação de cobre nas medidas 3/4”</t>
  </si>
  <si>
    <t>2.15</t>
  </si>
  <si>
    <t>Bombas para drenos até 30.000 BTU´s</t>
  </si>
  <si>
    <t>2.16</t>
  </si>
  <si>
    <t>Bombas para drenos acima de 30.000 BTU´s</t>
  </si>
  <si>
    <t>2.17</t>
  </si>
  <si>
    <t>Suportes mão francesa com calço de borracha para fixação da condensadora na parede</t>
  </si>
  <si>
    <t>2.18</t>
  </si>
  <si>
    <t>Calço de borracha (vibra stop) para fixação de condensadora em piso</t>
  </si>
  <si>
    <t>2.19</t>
  </si>
  <si>
    <t>Fechamento dos furos executados para instalação/remoção do split</t>
  </si>
  <si>
    <t>Serviços complementares</t>
  </si>
  <si>
    <t>Carga de gás freon R22 e gás R410 com teste de pressão (por aparelho)</t>
  </si>
  <si>
    <t>Gás 141B para limpeza (por aparelho)</t>
  </si>
  <si>
    <t>Nitrogênio (por aparelho)</t>
  </si>
  <si>
    <t>Limpeza do sistema dos condicionantes (por aparelho)</t>
  </si>
  <si>
    <t xml:space="preserve">Pintura do chassi eliminação de foco de ferrugem aplicação de anticorrosivo </t>
  </si>
  <si>
    <t>Serviços ou reparos de alimentação elétrica</t>
  </si>
  <si>
    <t>Peças</t>
  </si>
  <si>
    <t>Motor de ventilação</t>
  </si>
  <si>
    <t>Bobina de válvula reversora</t>
  </si>
  <si>
    <t>Válvula reversora completa</t>
  </si>
  <si>
    <t>Válvula reversora</t>
  </si>
  <si>
    <t>Turbina Springer / Consul/ Elgin/ LG</t>
  </si>
  <si>
    <t>Turbina Gree /Komeco/ Trane</t>
  </si>
  <si>
    <t>Painel frontal Springer /Consul/ Elgin</t>
  </si>
  <si>
    <t>Painel frontal LG/ Komeco /Trane</t>
  </si>
  <si>
    <t>Painel frontal Eletrolux /York</t>
  </si>
  <si>
    <t>Condensador</t>
  </si>
  <si>
    <t>Hélice do Ventilador</t>
  </si>
  <si>
    <t>Cabo de alimentação elétrica com plugue</t>
  </si>
  <si>
    <t>4.13</t>
  </si>
  <si>
    <t>Calço de borracha antivibração</t>
  </si>
  <si>
    <t>4.14</t>
  </si>
  <si>
    <t>Filtro secador</t>
  </si>
  <si>
    <t>4.15</t>
  </si>
  <si>
    <t>Disjuntor</t>
  </si>
  <si>
    <t>4.16</t>
  </si>
  <si>
    <t>Contatora</t>
  </si>
  <si>
    <t>4.17</t>
  </si>
  <si>
    <t>Canaletas de PVC para passagem de fiação</t>
  </si>
  <si>
    <t>4.18</t>
  </si>
  <si>
    <t>Plugue e tomada</t>
  </si>
  <si>
    <t>Peças para evaporador e condensador</t>
  </si>
  <si>
    <t>Bucha do coxim da turbina</t>
  </si>
  <si>
    <t>Coxim da turbina</t>
  </si>
  <si>
    <t>Bandeja do dreno</t>
  </si>
  <si>
    <t>Aletas</t>
  </si>
  <si>
    <t>Conector</t>
  </si>
  <si>
    <t>Tubulação de dreno</t>
  </si>
  <si>
    <t>Suporte da evaporadora</t>
  </si>
  <si>
    <t>Controle remoto</t>
  </si>
  <si>
    <t>Motor Swing</t>
  </si>
  <si>
    <t>Motor Ventilador Evaporadora</t>
  </si>
  <si>
    <t>Trava do Motor</t>
  </si>
  <si>
    <t>Placa Comando Inverter PCI principal</t>
  </si>
  <si>
    <t>5.13</t>
  </si>
  <si>
    <t>Placa Comando Inverter PCI receptor</t>
  </si>
  <si>
    <t>5.14</t>
  </si>
  <si>
    <t>Sensor imersão. Evaporadora</t>
  </si>
  <si>
    <t>5.15</t>
  </si>
  <si>
    <t>Sensor temperatura Evaporadora</t>
  </si>
  <si>
    <t>5.16</t>
  </si>
  <si>
    <t>Fusível</t>
  </si>
  <si>
    <t>5.17</t>
  </si>
  <si>
    <t>Borne</t>
  </si>
  <si>
    <t>5.18</t>
  </si>
  <si>
    <t>Hélice da unidade condensadora</t>
  </si>
  <si>
    <t>5.19</t>
  </si>
  <si>
    <t>Coxim do compressor</t>
  </si>
  <si>
    <t>5.20</t>
  </si>
  <si>
    <t>Protetor do compressor</t>
  </si>
  <si>
    <t>5.21</t>
  </si>
  <si>
    <t>Tampa das válvulas</t>
  </si>
  <si>
    <t>5.22</t>
  </si>
  <si>
    <t>Válvula de serviço</t>
  </si>
  <si>
    <t>5.23</t>
  </si>
  <si>
    <t>Suporte das válvulas</t>
  </si>
  <si>
    <t>5.24</t>
  </si>
  <si>
    <t>Tampa lateral</t>
  </si>
  <si>
    <t>5.25</t>
  </si>
  <si>
    <t>Capacitor</t>
  </si>
  <si>
    <t>5.26</t>
  </si>
  <si>
    <t>Compressor</t>
  </si>
  <si>
    <t>5.27</t>
  </si>
  <si>
    <t>Grade traseira</t>
  </si>
  <si>
    <t>5.28</t>
  </si>
  <si>
    <t>Tampa superior condensadora</t>
  </si>
  <si>
    <t>5.29</t>
  </si>
  <si>
    <t>Suporte do motor condensadora</t>
  </si>
  <si>
    <t>5.30</t>
  </si>
  <si>
    <t>Motor ventilador condensadora</t>
  </si>
  <si>
    <t>5.31</t>
  </si>
  <si>
    <t>Reles</t>
  </si>
  <si>
    <t>Taxa de manutenção corretiva por conjunto de equipamento reparado</t>
  </si>
  <si>
    <t>Valor</t>
  </si>
  <si>
    <t>Unitário Estimado</t>
  </si>
  <si>
    <t>Subtotal</t>
  </si>
  <si>
    <t>VALOR ESTIMADO GRUPO (CIRCUNSCRIÇÃO I)</t>
  </si>
  <si>
    <t xml:space="preserve">VALOR TOTAL SERVIÇOS </t>
  </si>
  <si>
    <t>VALOR TOTAL MATERIAIS</t>
  </si>
  <si>
    <t>Ata 015/2019</t>
  </si>
  <si>
    <t>VALOR ESTIMADO GRUPO (CIRCUNSCRIÇÃO II)</t>
  </si>
  <si>
    <t>Monar</t>
  </si>
  <si>
    <t>Ata 016/2019</t>
  </si>
  <si>
    <t>VALOR ESTIMADO GRUPO (CIRCUNSCRIÇÃO IV)</t>
  </si>
  <si>
    <t>VALOR ESTIMADO GRUPO (CIRCUNSCRIÇÃO III)</t>
  </si>
  <si>
    <t>VALOR ESTIMADO GRUPO (CIRCUNSCRIÇÃO V)</t>
  </si>
  <si>
    <t>VALOR ESTIMADO GRUPO (CIRCUNSCRIÇÃO VI)</t>
  </si>
  <si>
    <t>VALOR ESTIMADO GRUPO (CIRCUNSCRIÇÃO VII)</t>
  </si>
  <si>
    <t>VALOR ESTIMADO GRUPO (CIRCUNSCRIÇÃO VIII)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</si>
</sst>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* #,##0.00_);_(* \(#,##0.00\);_(* \-??_);_(@_)"/>
    <numFmt numFmtId="165" formatCode="d.m"/>
    <numFmt numFmtId="166" formatCode="_(* #,##0_);_(* \(#,##0\);_(* \-??_);_(@_)"/>
  </numFmts>
  <fonts count="19">
    <font>
      <sz val="10.0"/>
      <color rgb="FF000000"/>
      <name val="Arial"/>
    </font>
    <font>
      <b/>
      <sz val="12.0"/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b/>
      <u/>
      <sz val="9.0"/>
      <color theme="1"/>
      <name val="Arial"/>
    </font>
    <font>
      <b/>
      <sz val="9.0"/>
      <color theme="1"/>
      <name val="Arial"/>
    </font>
    <font>
      <b/>
      <sz val="9.0"/>
      <color rgb="FF000000"/>
      <name val="Arial"/>
    </font>
    <font>
      <sz val="9.0"/>
      <color rgb="FF000000"/>
      <name val="Arial"/>
    </font>
    <font>
      <sz val="9.0"/>
      <color theme="1"/>
      <name val="Arial"/>
    </font>
    <font>
      <sz val="9.0"/>
      <color theme="1"/>
      <name val="Calibri"/>
    </font>
    <font/>
    <font>
      <sz val="9.0"/>
      <color rgb="FFF7981D"/>
      <name val="Calibri"/>
    </font>
    <font>
      <b/>
      <sz val="14.0"/>
      <color rgb="FF000000"/>
      <name val="Calibri"/>
    </font>
    <font>
      <sz val="14.0"/>
      <color theme="1"/>
      <name val="Calibri"/>
    </font>
    <font>
      <b/>
      <sz val="14.0"/>
      <color theme="1"/>
      <name val="Calibri"/>
    </font>
    <font>
      <sz val="10.0"/>
      <color theme="1"/>
      <name val="Arial"/>
    </font>
    <font>
      <color theme="1"/>
      <name val="Calibri"/>
    </font>
    <font>
      <sz val="9.0"/>
      <color rgb="FFF7981D"/>
      <name val="Arial"/>
    </font>
    <font>
      <b/>
      <sz val="10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6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top style="hair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left/>
      <right style="thin">
        <color rgb="FF000000"/>
      </right>
      <top style="medium">
        <color rgb="FF000000"/>
      </top>
    </border>
    <border>
      <left style="thin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thin">
        <color rgb="FF000000"/>
      </right>
      <top/>
      <bottom/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right/>
      <top/>
    </border>
    <border>
      <left/>
      <right style="thin">
        <color rgb="FF000000"/>
      </right>
      <bottom/>
    </border>
    <border>
      <left style="thin">
        <color rgb="FF000000"/>
      </left>
      <right style="hair">
        <color rgb="FF000000"/>
      </right>
      <bottom/>
    </border>
    <border>
      <left style="medium">
        <color rgb="FF000000"/>
      </left>
      <right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bottom style="hair">
        <color rgb="FF000000"/>
      </bottom>
    </border>
    <border>
      <right style="thin">
        <color rgb="FF000000"/>
      </right>
      <top/>
      <bottom style="hair">
        <color rgb="FF000000"/>
      </bottom>
    </border>
    <border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  <bottom style="hair">
        <color rgb="FF000000"/>
      </bottom>
    </border>
    <border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right style="medium">
        <color rgb="FF000000"/>
      </right>
      <top style="hair">
        <color rgb="FF000000"/>
      </top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right/>
    </border>
    <border>
      <left style="medium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7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1" fillId="0" fontId="2" numFmtId="0" xfId="0" applyAlignment="1" applyBorder="1" applyFont="1">
      <alignment horizontal="center" readingOrder="0"/>
    </xf>
    <xf borderId="1" fillId="0" fontId="2" numFmtId="164" xfId="0" applyBorder="1" applyFont="1" applyNumberFormat="1"/>
    <xf borderId="1" fillId="0" fontId="3" numFmtId="0" xfId="0" applyAlignment="1" applyBorder="1" applyFont="1">
      <alignment horizontal="right" readingOrder="0"/>
    </xf>
    <xf borderId="1" fillId="0" fontId="3" numFmtId="164" xfId="0" applyBorder="1" applyFont="1" applyNumberFormat="1"/>
    <xf borderId="2" fillId="2" fontId="4" numFmtId="0" xfId="0" applyAlignment="1" applyBorder="1" applyFill="1" applyFont="1">
      <alignment horizontal="center" shrinkToFit="0" vertical="bottom" wrapText="0"/>
    </xf>
    <xf borderId="3" fillId="2" fontId="5" numFmtId="0" xfId="0" applyAlignment="1" applyBorder="1" applyFont="1">
      <alignment horizontal="center" shrinkToFit="0" vertical="bottom" wrapText="0"/>
    </xf>
    <xf borderId="4" fillId="2" fontId="5" numFmtId="0" xfId="0" applyAlignment="1" applyBorder="1" applyFont="1">
      <alignment horizontal="center" shrinkToFit="0" vertical="bottom" wrapText="0"/>
    </xf>
    <xf borderId="5" fillId="2" fontId="5" numFmtId="0" xfId="0" applyAlignment="1" applyBorder="1" applyFont="1">
      <alignment horizontal="center" shrinkToFit="0" vertical="bottom" wrapText="0"/>
    </xf>
    <xf borderId="0" fillId="2" fontId="5" numFmtId="0" xfId="0" applyAlignment="1" applyFont="1">
      <alignment horizontal="center" shrinkToFit="0" vertical="bottom" wrapText="0"/>
    </xf>
    <xf borderId="6" fillId="2" fontId="5" numFmtId="0" xfId="0" applyAlignment="1" applyBorder="1" applyFont="1">
      <alignment horizontal="center" shrinkToFit="0" vertical="bottom" wrapText="0"/>
    </xf>
    <xf borderId="7" fillId="2" fontId="5" numFmtId="0" xfId="0" applyAlignment="1" applyBorder="1" applyFont="1">
      <alignment horizontal="center" shrinkToFit="0" vertical="bottom" wrapText="0"/>
    </xf>
    <xf borderId="8" fillId="2" fontId="5" numFmtId="0" xfId="0" applyAlignment="1" applyBorder="1" applyFont="1">
      <alignment horizontal="center" shrinkToFit="0" vertical="bottom" wrapText="0"/>
    </xf>
    <xf borderId="7" fillId="2" fontId="6" numFmtId="0" xfId="0" applyAlignment="1" applyBorder="1" applyFont="1">
      <alignment horizontal="center" readingOrder="0" shrinkToFit="0" vertical="bottom" wrapText="0"/>
    </xf>
    <xf borderId="7" fillId="2" fontId="6" numFmtId="0" xfId="0" applyAlignment="1" applyBorder="1" applyFont="1">
      <alignment horizontal="center" readingOrder="0" shrinkToFit="0" vertical="bottom" wrapText="1"/>
    </xf>
    <xf borderId="9" fillId="2" fontId="5" numFmtId="0" xfId="0" applyAlignment="1" applyBorder="1" applyFont="1">
      <alignment horizontal="center" shrinkToFit="0" vertical="bottom" wrapText="0"/>
    </xf>
    <xf borderId="10" fillId="2" fontId="5" numFmtId="0" xfId="0" applyAlignment="1" applyBorder="1" applyFont="1">
      <alignment horizontal="center" shrinkToFit="0" vertical="bottom" wrapText="0"/>
    </xf>
    <xf borderId="10" fillId="2" fontId="5" numFmtId="0" xfId="0" applyAlignment="1" applyBorder="1" applyFont="1">
      <alignment horizontal="right" shrinkToFit="0" vertical="bottom" wrapText="0"/>
    </xf>
    <xf borderId="11" fillId="2" fontId="5" numFmtId="0" xfId="0" applyAlignment="1" applyBorder="1" applyFont="1">
      <alignment horizontal="center" shrinkToFit="0" vertical="bottom" wrapText="0"/>
    </xf>
    <xf borderId="12" fillId="2" fontId="5" numFmtId="0" xfId="0" applyAlignment="1" applyBorder="1" applyFont="1">
      <alignment horizontal="center" shrinkToFit="0" vertical="bottom" wrapText="0"/>
    </xf>
    <xf borderId="13" fillId="2" fontId="5" numFmtId="0" xfId="0" applyAlignment="1" applyBorder="1" applyFont="1">
      <alignment horizontal="center" shrinkToFit="0" vertical="bottom" wrapText="0"/>
    </xf>
    <xf borderId="14" fillId="2" fontId="5" numFmtId="0" xfId="0" applyAlignment="1" applyBorder="1" applyFont="1">
      <alignment horizontal="center" shrinkToFit="0" vertical="bottom" wrapText="0"/>
    </xf>
    <xf borderId="15" fillId="3" fontId="5" numFmtId="0" xfId="0" applyAlignment="1" applyBorder="1" applyFill="1" applyFont="1">
      <alignment horizontal="center" shrinkToFit="0" vertical="center" wrapText="0"/>
    </xf>
    <xf borderId="4" fillId="3" fontId="6" numFmtId="3" xfId="0" applyAlignment="1" applyBorder="1" applyFont="1" applyNumberFormat="1">
      <alignment readingOrder="0" shrinkToFit="0" vertical="center" wrapText="1"/>
    </xf>
    <xf borderId="16" fillId="3" fontId="6" numFmtId="3" xfId="0" applyAlignment="1" applyBorder="1" applyFont="1" applyNumberFormat="1">
      <alignment readingOrder="0" shrinkToFit="0" vertical="center" wrapText="1"/>
    </xf>
    <xf borderId="17" fillId="3" fontId="6" numFmtId="3" xfId="0" applyAlignment="1" applyBorder="1" applyFont="1" applyNumberFormat="1">
      <alignment readingOrder="0" shrinkToFit="0" vertical="center" wrapText="1"/>
    </xf>
    <xf borderId="0" fillId="3" fontId="6" numFmtId="3" xfId="0" applyAlignment="1" applyFont="1" applyNumberFormat="1">
      <alignment readingOrder="0" shrinkToFit="0" vertical="center" wrapText="1"/>
    </xf>
    <xf borderId="18" fillId="0" fontId="6" numFmtId="165" xfId="0" applyAlignment="1" applyBorder="1" applyFont="1" applyNumberFormat="1">
      <alignment horizontal="center" readingOrder="0" shrinkToFit="0" vertical="center" wrapText="0"/>
    </xf>
    <xf borderId="19" fillId="0" fontId="7" numFmtId="3" xfId="0" applyAlignment="1" applyBorder="1" applyFont="1" applyNumberFormat="1">
      <alignment readingOrder="0" shrinkToFit="0" vertical="center" wrapText="1"/>
    </xf>
    <xf borderId="20" fillId="0" fontId="7" numFmtId="3" xfId="0" applyAlignment="1" applyBorder="1" applyFont="1" applyNumberFormat="1">
      <alignment horizontal="center" readingOrder="0" shrinkToFit="0" vertical="center" wrapText="1"/>
    </xf>
    <xf borderId="21" fillId="0" fontId="7" numFmtId="3" xfId="0" applyAlignment="1" applyBorder="1" applyFont="1" applyNumberFormat="1">
      <alignment horizontal="center" readingOrder="0" shrinkToFit="0" vertical="center" wrapText="0"/>
    </xf>
    <xf borderId="21" fillId="0" fontId="7" numFmtId="164" xfId="0" applyAlignment="1" applyBorder="1" applyFont="1" applyNumberFormat="1">
      <alignment horizontal="center" readingOrder="0" shrinkToFit="0" vertical="center" wrapText="0"/>
    </xf>
    <xf borderId="21" fillId="0" fontId="7" numFmtId="164" xfId="0" applyAlignment="1" applyBorder="1" applyFont="1" applyNumberFormat="1">
      <alignment horizontal="right" readingOrder="0" shrinkToFit="0" vertical="center" wrapText="0"/>
    </xf>
    <xf borderId="21" fillId="0" fontId="5" numFmtId="164" xfId="0" applyAlignment="1" applyBorder="1" applyFont="1" applyNumberFormat="1">
      <alignment horizontal="right" shrinkToFit="0" vertical="center" wrapText="0"/>
    </xf>
    <xf borderId="21" fillId="0" fontId="8" numFmtId="164" xfId="0" applyAlignment="1" applyBorder="1" applyFont="1" applyNumberFormat="1">
      <alignment horizontal="right" shrinkToFit="0" vertical="center" wrapText="0"/>
    </xf>
    <xf borderId="22" fillId="0" fontId="8" numFmtId="164" xfId="0" applyAlignment="1" applyBorder="1" applyFont="1" applyNumberFormat="1">
      <alignment horizontal="right" shrinkToFit="0" vertical="center" wrapText="0"/>
    </xf>
    <xf borderId="0" fillId="0" fontId="8" numFmtId="164" xfId="0" applyAlignment="1" applyFont="1" applyNumberFormat="1">
      <alignment horizontal="center" readingOrder="0" shrinkToFit="0" vertical="center" wrapText="0"/>
    </xf>
    <xf borderId="18" fillId="3" fontId="6" numFmtId="0" xfId="0" applyAlignment="1" applyBorder="1" applyFont="1">
      <alignment horizontal="center" readingOrder="0" shrinkToFit="0" vertical="center" wrapText="0"/>
    </xf>
    <xf borderId="23" fillId="3" fontId="6" numFmtId="3" xfId="0" applyAlignment="1" applyBorder="1" applyFont="1" applyNumberFormat="1">
      <alignment readingOrder="0" shrinkToFit="0" vertical="center" wrapText="1"/>
    </xf>
    <xf borderId="24" fillId="3" fontId="6" numFmtId="3" xfId="0" applyAlignment="1" applyBorder="1" applyFont="1" applyNumberFormat="1">
      <alignment readingOrder="0" shrinkToFit="0" vertical="center" wrapText="1"/>
    </xf>
    <xf borderId="0" fillId="3" fontId="8" numFmtId="164" xfId="0" applyAlignment="1" applyFont="1" applyNumberFormat="1">
      <alignment horizontal="center" shrinkToFit="0" vertical="center" wrapText="0"/>
    </xf>
    <xf borderId="20" fillId="0" fontId="7" numFmtId="3" xfId="0" applyAlignment="1" applyBorder="1" applyFont="1" applyNumberFormat="1">
      <alignment readingOrder="0" shrinkToFit="0" vertical="center" wrapText="1"/>
    </xf>
    <xf borderId="25" fillId="0" fontId="7" numFmtId="164" xfId="0" applyAlignment="1" applyBorder="1" applyFont="1" applyNumberFormat="1">
      <alignment horizontal="right" readingOrder="0" shrinkToFit="0" vertical="center" wrapText="0"/>
    </xf>
    <xf borderId="25" fillId="0" fontId="7" numFmtId="164" xfId="0" applyAlignment="1" applyBorder="1" applyFont="1" applyNumberFormat="1">
      <alignment horizontal="right" shrinkToFit="0" vertical="center" wrapText="0"/>
    </xf>
    <xf borderId="25" fillId="0" fontId="8" numFmtId="164" xfId="0" applyAlignment="1" applyBorder="1" applyFont="1" applyNumberFormat="1">
      <alignment horizontal="right" readingOrder="0" shrinkToFit="0" vertical="center" wrapText="0"/>
    </xf>
    <xf borderId="21" fillId="0" fontId="7" numFmtId="3" xfId="0" applyAlignment="1" applyBorder="1" applyFont="1" applyNumberFormat="1">
      <alignment horizontal="center" readingOrder="0" shrinkToFit="0" vertical="center" wrapText="1"/>
    </xf>
    <xf borderId="18" fillId="0" fontId="6" numFmtId="0" xfId="0" applyAlignment="1" applyBorder="1" applyFont="1">
      <alignment horizontal="center" readingOrder="0" shrinkToFit="0" vertical="center" wrapText="0"/>
    </xf>
    <xf borderId="21" fillId="0" fontId="8" numFmtId="164" xfId="0" applyAlignment="1" applyBorder="1" applyFont="1" applyNumberFormat="1">
      <alignment horizontal="right" readingOrder="0" shrinkToFit="0" vertical="center" wrapText="0"/>
    </xf>
    <xf borderId="21" fillId="0" fontId="7" numFmtId="164" xfId="0" applyAlignment="1" applyBorder="1" applyFont="1" applyNumberFormat="1">
      <alignment horizontal="right" shrinkToFit="0" vertical="center" wrapText="0"/>
    </xf>
    <xf borderId="20" fillId="3" fontId="6" numFmtId="3" xfId="0" applyAlignment="1" applyBorder="1" applyFont="1" applyNumberFormat="1">
      <alignment readingOrder="0" shrinkToFit="0" vertical="center" wrapText="1"/>
    </xf>
    <xf borderId="21" fillId="3" fontId="6" numFmtId="3" xfId="0" applyAlignment="1" applyBorder="1" applyFont="1" applyNumberFormat="1">
      <alignment readingOrder="0" shrinkToFit="0" vertical="center" wrapText="1"/>
    </xf>
    <xf borderId="25" fillId="0" fontId="8" numFmtId="164" xfId="0" applyAlignment="1" applyBorder="1" applyFont="1" applyNumberFormat="1">
      <alignment horizontal="right" shrinkToFit="0" vertical="center" wrapText="0"/>
    </xf>
    <xf borderId="26" fillId="3" fontId="6" numFmtId="0" xfId="0" applyAlignment="1" applyBorder="1" applyFont="1">
      <alignment horizontal="center" readingOrder="0" shrinkToFit="0" vertical="center" wrapText="0"/>
    </xf>
    <xf borderId="27" fillId="3" fontId="6" numFmtId="3" xfId="0" applyAlignment="1" applyBorder="1" applyFont="1" applyNumberFormat="1">
      <alignment readingOrder="0" shrinkToFit="0" vertical="center" wrapText="1"/>
    </xf>
    <xf borderId="27" fillId="3" fontId="7" numFmtId="3" xfId="0" applyAlignment="1" applyBorder="1" applyFont="1" applyNumberFormat="1">
      <alignment horizontal="center" readingOrder="0" shrinkToFit="0" vertical="center" wrapText="1"/>
    </xf>
    <xf borderId="28" fillId="3" fontId="7" numFmtId="3" xfId="0" applyAlignment="1" applyBorder="1" applyFont="1" applyNumberFormat="1">
      <alignment horizontal="center" readingOrder="0" shrinkToFit="0" vertical="center" wrapText="0"/>
    </xf>
    <xf borderId="28" fillId="3" fontId="7" numFmtId="164" xfId="0" applyAlignment="1" applyBorder="1" applyFont="1" applyNumberFormat="1">
      <alignment horizontal="right" readingOrder="0" shrinkToFit="0" vertical="center" wrapText="0"/>
    </xf>
    <xf borderId="28" fillId="3" fontId="7" numFmtId="164" xfId="0" applyAlignment="1" applyBorder="1" applyFont="1" applyNumberFormat="1">
      <alignment horizontal="right" shrinkToFit="0" vertical="center" wrapText="0"/>
    </xf>
    <xf borderId="28" fillId="3" fontId="8" numFmtId="164" xfId="0" applyAlignment="1" applyBorder="1" applyFont="1" applyNumberFormat="1">
      <alignment horizontal="right" readingOrder="0" shrinkToFit="0" vertical="center" wrapText="0"/>
    </xf>
    <xf borderId="28" fillId="3" fontId="5" numFmtId="164" xfId="0" applyAlignment="1" applyBorder="1" applyFont="1" applyNumberFormat="1">
      <alignment horizontal="right" shrinkToFit="0" vertical="center" wrapText="0"/>
    </xf>
    <xf borderId="28" fillId="3" fontId="8" numFmtId="164" xfId="0" applyAlignment="1" applyBorder="1" applyFont="1" applyNumberFormat="1">
      <alignment horizontal="right" shrinkToFit="0" vertical="center" wrapText="0"/>
    </xf>
    <xf borderId="29" fillId="3" fontId="8" numFmtId="164" xfId="0" applyAlignment="1" applyBorder="1" applyFont="1" applyNumberFormat="1">
      <alignment horizontal="right" shrinkToFit="0" vertical="center" wrapText="0"/>
    </xf>
    <xf borderId="0" fillId="2" fontId="8" numFmtId="164" xfId="0" applyAlignment="1" applyFont="1" applyNumberFormat="1">
      <alignment horizontal="center" readingOrder="0" shrinkToFit="0" vertical="center" wrapText="0"/>
    </xf>
    <xf borderId="0" fillId="0" fontId="8" numFmtId="0" xfId="0" applyAlignment="1" applyFont="1">
      <alignment shrinkToFit="0" vertical="bottom" wrapText="0"/>
    </xf>
    <xf borderId="0" fillId="0" fontId="9" numFmtId="0" xfId="0" applyAlignment="1" applyFont="1">
      <alignment vertical="center"/>
    </xf>
    <xf borderId="0" fillId="0" fontId="8" numFmtId="166" xfId="0" applyAlignment="1" applyFont="1" applyNumberFormat="1">
      <alignment shrinkToFit="0" vertical="bottom" wrapText="0"/>
    </xf>
    <xf borderId="0" fillId="0" fontId="9" numFmtId="0" xfId="0" applyFont="1"/>
    <xf borderId="0" fillId="0" fontId="9" numFmtId="4" xfId="0" applyFont="1" applyNumberFormat="1"/>
    <xf borderId="30" fillId="2" fontId="5" numFmtId="0" xfId="0" applyAlignment="1" applyBorder="1" applyFont="1">
      <alignment horizontal="center" shrinkToFit="0" vertical="bottom" wrapText="1"/>
    </xf>
    <xf borderId="3" fillId="2" fontId="5" numFmtId="0" xfId="0" applyAlignment="1" applyBorder="1" applyFont="1">
      <alignment horizontal="center" shrinkToFit="0" vertical="center" wrapText="0"/>
    </xf>
    <xf borderId="31" fillId="2" fontId="5" numFmtId="0" xfId="0" applyAlignment="1" applyBorder="1" applyFont="1">
      <alignment horizontal="center" shrinkToFit="0" vertical="bottom" wrapText="0"/>
    </xf>
    <xf borderId="32" fillId="2" fontId="5" numFmtId="0" xfId="0" applyAlignment="1" applyBorder="1" applyFont="1">
      <alignment horizontal="center" shrinkToFit="0" vertical="bottom" wrapText="0"/>
    </xf>
    <xf borderId="33" fillId="2" fontId="5" numFmtId="0" xfId="0" applyAlignment="1" applyBorder="1" applyFont="1">
      <alignment horizontal="center" shrinkToFit="0" vertical="center" wrapText="0"/>
    </xf>
    <xf borderId="34" fillId="0" fontId="10" numFmtId="0" xfId="0" applyBorder="1" applyFont="1"/>
    <xf borderId="0" fillId="2" fontId="5" numFmtId="0" xfId="0" applyAlignment="1" applyFont="1">
      <alignment horizontal="center" shrinkToFit="0" vertical="center" wrapText="0"/>
    </xf>
    <xf borderId="35" fillId="2" fontId="5" numFmtId="0" xfId="0" applyAlignment="1" applyBorder="1" applyFont="1">
      <alignment horizontal="center" shrinkToFit="0" vertical="bottom" wrapText="1"/>
    </xf>
    <xf borderId="7" fillId="2" fontId="5" numFmtId="0" xfId="0" applyAlignment="1" applyBorder="1" applyFont="1">
      <alignment horizontal="center" shrinkToFit="0" vertical="bottom" wrapText="1"/>
    </xf>
    <xf borderId="36" fillId="2" fontId="5" numFmtId="0" xfId="0" applyAlignment="1" applyBorder="1" applyFont="1">
      <alignment horizontal="center" shrinkToFit="0" vertical="center" wrapText="0"/>
    </xf>
    <xf borderId="37" fillId="0" fontId="10" numFmtId="0" xfId="0" applyBorder="1" applyFont="1"/>
    <xf borderId="38" fillId="2" fontId="5" numFmtId="0" xfId="0" applyAlignment="1" applyBorder="1" applyFont="1">
      <alignment horizontal="center" shrinkToFit="0" vertical="bottom" wrapText="0"/>
    </xf>
    <xf borderId="7" fillId="2" fontId="5" numFmtId="0" xfId="0" applyAlignment="1" applyBorder="1" applyFont="1">
      <alignment horizontal="center" shrinkToFit="0" vertical="center" wrapText="0"/>
    </xf>
    <xf borderId="39" fillId="2" fontId="5" numFmtId="0" xfId="0" applyAlignment="1" applyBorder="1" applyFont="1">
      <alignment horizontal="center" shrinkToFit="0" vertical="bottom" wrapText="0"/>
    </xf>
    <xf borderId="40" fillId="2" fontId="5" numFmtId="0" xfId="0" applyAlignment="1" applyBorder="1" applyFont="1">
      <alignment horizontal="right" shrinkToFit="0" vertical="bottom" wrapText="0"/>
    </xf>
    <xf borderId="41" fillId="0" fontId="10" numFmtId="0" xfId="0" applyBorder="1" applyFont="1"/>
    <xf borderId="13" fillId="2" fontId="5" numFmtId="0" xfId="0" applyAlignment="1" applyBorder="1" applyFont="1">
      <alignment horizontal="center" shrinkToFit="0" vertical="center" wrapText="0"/>
    </xf>
    <xf borderId="42" fillId="2" fontId="5" numFmtId="0" xfId="0" applyAlignment="1" applyBorder="1" applyFont="1">
      <alignment horizontal="center" shrinkToFit="0" vertical="bottom" wrapText="0"/>
    </xf>
    <xf borderId="43" fillId="2" fontId="5" numFmtId="0" xfId="0" applyAlignment="1" applyBorder="1" applyFont="1">
      <alignment horizontal="center" shrinkToFit="0" vertical="bottom" wrapText="0"/>
    </xf>
    <xf borderId="44" fillId="2" fontId="5" numFmtId="0" xfId="0" applyAlignment="1" applyBorder="1" applyFont="1">
      <alignment horizontal="center" shrinkToFit="0" vertical="center" wrapText="0"/>
    </xf>
    <xf borderId="45" fillId="0" fontId="10" numFmtId="0" xfId="0" applyBorder="1" applyFont="1"/>
    <xf borderId="46" fillId="3" fontId="5" numFmtId="0" xfId="0" applyAlignment="1" applyBorder="1" applyFont="1">
      <alignment horizontal="center" shrinkToFit="0" vertical="center" wrapText="0"/>
    </xf>
    <xf borderId="47" fillId="2" fontId="5" numFmtId="3" xfId="0" applyAlignment="1" applyBorder="1" applyFont="1" applyNumberFormat="1">
      <alignment horizontal="left" shrinkToFit="0" vertical="center" wrapText="1"/>
    </xf>
    <xf borderId="48" fillId="3" fontId="7" numFmtId="3" xfId="0" applyAlignment="1" applyBorder="1" applyFont="1" applyNumberFormat="1">
      <alignment horizontal="left" shrinkToFit="0" vertical="center" wrapText="1"/>
    </xf>
    <xf borderId="48" fillId="3" fontId="7" numFmtId="3" xfId="0" applyAlignment="1" applyBorder="1" applyFont="1" applyNumberFormat="1">
      <alignment horizontal="center" shrinkToFit="0" vertical="center" wrapText="0"/>
    </xf>
    <xf borderId="48" fillId="3" fontId="11" numFmtId="164" xfId="0" applyBorder="1" applyFont="1" applyNumberFormat="1"/>
    <xf borderId="48" fillId="3" fontId="8" numFmtId="164" xfId="0" applyAlignment="1" applyBorder="1" applyFont="1" applyNumberFormat="1">
      <alignment horizontal="right" shrinkToFit="0" vertical="center" wrapText="0"/>
    </xf>
    <xf borderId="48" fillId="3" fontId="5" numFmtId="164" xfId="0" applyAlignment="1" applyBorder="1" applyFont="1" applyNumberFormat="1">
      <alignment horizontal="right" shrinkToFit="0" vertical="center" wrapText="0"/>
    </xf>
    <xf borderId="49" fillId="3" fontId="8" numFmtId="164" xfId="0" applyAlignment="1" applyBorder="1" applyFont="1" applyNumberFormat="1">
      <alignment horizontal="right" shrinkToFit="0" vertical="center" wrapText="0"/>
    </xf>
    <xf borderId="0" fillId="3" fontId="8" numFmtId="164" xfId="0" applyAlignment="1" applyFont="1" applyNumberFormat="1">
      <alignment horizontal="right" shrinkToFit="0" vertical="center" wrapText="0"/>
    </xf>
    <xf borderId="46" fillId="0" fontId="5" numFmtId="165" xfId="0" applyAlignment="1" applyBorder="1" applyFont="1" applyNumberFormat="1">
      <alignment horizontal="center" shrinkToFit="0" vertical="center" wrapText="0"/>
    </xf>
    <xf borderId="50" fillId="4" fontId="7" numFmtId="3" xfId="0" applyAlignment="1" applyBorder="1" applyFill="1" applyFont="1" applyNumberFormat="1">
      <alignment horizontal="left" shrinkToFit="0" vertical="center" wrapText="1"/>
    </xf>
    <xf borderId="50" fillId="4" fontId="7" numFmtId="3" xfId="0" applyAlignment="1" applyBorder="1" applyFont="1" applyNumberFormat="1">
      <alignment horizontal="center" shrinkToFit="0" vertical="center" wrapText="1"/>
    </xf>
    <xf borderId="8" fillId="0" fontId="7" numFmtId="164" xfId="0" applyAlignment="1" applyBorder="1" applyFont="1" applyNumberFormat="1">
      <alignment horizontal="center" vertical="center"/>
    </xf>
    <xf borderId="51" fillId="0" fontId="5" numFmtId="164" xfId="0" applyAlignment="1" applyBorder="1" applyFont="1" applyNumberFormat="1">
      <alignment horizontal="center" shrinkToFit="0" vertical="center" wrapText="0"/>
    </xf>
    <xf borderId="52" fillId="0" fontId="10" numFmtId="0" xfId="0" applyBorder="1" applyFont="1"/>
    <xf borderId="51" fillId="0" fontId="8" numFmtId="164" xfId="0" applyAlignment="1" applyBorder="1" applyFont="1" applyNumberFormat="1">
      <alignment horizontal="center" shrinkToFit="0" vertical="center" wrapText="0"/>
    </xf>
    <xf borderId="24" fillId="0" fontId="10" numFmtId="0" xfId="0" applyBorder="1" applyFont="1"/>
    <xf borderId="18" fillId="3" fontId="5" numFmtId="0" xfId="0" applyAlignment="1" applyBorder="1" applyFont="1">
      <alignment horizontal="center" shrinkToFit="0" vertical="center" wrapText="0"/>
    </xf>
    <xf borderId="50" fillId="2" fontId="5" numFmtId="3" xfId="0" applyAlignment="1" applyBorder="1" applyFont="1" applyNumberFormat="1">
      <alignment horizontal="left" shrinkToFit="0" vertical="center" wrapText="1"/>
    </xf>
    <xf borderId="53" fillId="3" fontId="7" numFmtId="3" xfId="0" applyAlignment="1" applyBorder="1" applyFont="1" applyNumberFormat="1">
      <alignment horizontal="left" shrinkToFit="0" vertical="center" wrapText="1"/>
    </xf>
    <xf borderId="53" fillId="3" fontId="7" numFmtId="164" xfId="0" applyAlignment="1" applyBorder="1" applyFont="1" applyNumberFormat="1">
      <alignment horizontal="center" vertical="center"/>
    </xf>
    <xf borderId="53" fillId="3" fontId="7" numFmtId="164" xfId="0" applyAlignment="1" applyBorder="1" applyFont="1" applyNumberFormat="1">
      <alignment horizontal="center" shrinkToFit="0" vertical="center" wrapText="0"/>
    </xf>
    <xf borderId="53" fillId="3" fontId="5" numFmtId="164" xfId="0" applyAlignment="1" applyBorder="1" applyFont="1" applyNumberFormat="1">
      <alignment horizontal="center" shrinkToFit="0" vertical="center" wrapText="0"/>
    </xf>
    <xf borderId="53" fillId="3" fontId="8" numFmtId="164" xfId="0" applyAlignment="1" applyBorder="1" applyFont="1" applyNumberFormat="1">
      <alignment horizontal="center" shrinkToFit="0" vertical="center" wrapText="0"/>
    </xf>
    <xf borderId="54" fillId="3" fontId="8" numFmtId="164" xfId="0" applyAlignment="1" applyBorder="1" applyFont="1" applyNumberFormat="1">
      <alignment horizontal="center" shrinkToFit="0" vertical="center" wrapText="0"/>
    </xf>
    <xf borderId="18" fillId="0" fontId="5" numFmtId="165" xfId="0" applyAlignment="1" applyBorder="1" applyFont="1" applyNumberFormat="1">
      <alignment horizontal="center" shrinkToFit="0" vertical="center" wrapText="0"/>
    </xf>
    <xf borderId="55" fillId="0" fontId="7" numFmtId="164" xfId="0" applyAlignment="1" applyBorder="1" applyFont="1" applyNumberFormat="1">
      <alignment horizontal="center" vertical="center"/>
    </xf>
    <xf borderId="56" fillId="0" fontId="5" numFmtId="164" xfId="0" applyAlignment="1" applyBorder="1" applyFont="1" applyNumberFormat="1">
      <alignment horizontal="center" shrinkToFit="0" vertical="center" wrapText="0"/>
    </xf>
    <xf borderId="50" fillId="0" fontId="10" numFmtId="0" xfId="0" applyBorder="1" applyFont="1"/>
    <xf borderId="56" fillId="0" fontId="8" numFmtId="164" xfId="0" applyAlignment="1" applyBorder="1" applyFont="1" applyNumberFormat="1">
      <alignment horizontal="center" shrinkToFit="0" vertical="center" wrapText="0"/>
    </xf>
    <xf borderId="49" fillId="0" fontId="10" numFmtId="0" xfId="0" applyBorder="1" applyFont="1"/>
    <xf borderId="21" fillId="0" fontId="7" numFmtId="164" xfId="0" applyAlignment="1" applyBorder="1" applyFont="1" applyNumberFormat="1">
      <alignment horizontal="center" vertical="center"/>
    </xf>
    <xf borderId="20" fillId="0" fontId="5" numFmtId="164" xfId="0" applyAlignment="1" applyBorder="1" applyFont="1" applyNumberFormat="1">
      <alignment horizontal="center" shrinkToFit="0" vertical="center" wrapText="0"/>
    </xf>
    <xf borderId="57" fillId="0" fontId="10" numFmtId="0" xfId="0" applyBorder="1" applyFont="1"/>
    <xf borderId="20" fillId="0" fontId="8" numFmtId="164" xfId="0" applyAlignment="1" applyBorder="1" applyFont="1" applyNumberFormat="1">
      <alignment horizontal="center" shrinkToFit="0" vertical="center" wrapText="0"/>
    </xf>
    <xf borderId="54" fillId="0" fontId="10" numFmtId="0" xfId="0" applyBorder="1" applyFont="1"/>
    <xf borderId="18" fillId="0" fontId="5" numFmtId="0" xfId="0" applyAlignment="1" applyBorder="1" applyFont="1">
      <alignment horizontal="center" shrinkToFit="0" vertical="center" wrapText="0"/>
    </xf>
    <xf borderId="25" fillId="0" fontId="7" numFmtId="164" xfId="0" applyAlignment="1" applyBorder="1" applyFont="1" applyNumberFormat="1">
      <alignment horizontal="center" vertical="center"/>
    </xf>
    <xf borderId="19" fillId="0" fontId="5" numFmtId="164" xfId="0" applyAlignment="1" applyBorder="1" applyFont="1" applyNumberFormat="1">
      <alignment horizontal="center" shrinkToFit="0" vertical="center" wrapText="0"/>
    </xf>
    <xf borderId="23" fillId="0" fontId="10" numFmtId="0" xfId="0" applyBorder="1" applyFont="1"/>
    <xf borderId="19" fillId="0" fontId="8" numFmtId="164" xfId="0" applyAlignment="1" applyBorder="1" applyFont="1" applyNumberFormat="1">
      <alignment horizontal="center" shrinkToFit="0" vertical="center" wrapText="0"/>
    </xf>
    <xf borderId="58" fillId="0" fontId="10" numFmtId="0" xfId="0" applyBorder="1" applyFont="1"/>
    <xf borderId="53" fillId="3" fontId="7" numFmtId="3" xfId="0" applyAlignment="1" applyBorder="1" applyFont="1" applyNumberFormat="1">
      <alignment horizontal="center" shrinkToFit="0" vertical="center" wrapText="1"/>
    </xf>
    <xf borderId="50" fillId="2" fontId="5" numFmtId="3" xfId="0" applyAlignment="1" applyBorder="1" applyFont="1" applyNumberFormat="1">
      <alignment horizontal="left" shrinkToFit="0" vertical="bottom" wrapText="1"/>
    </xf>
    <xf borderId="26" fillId="3" fontId="5" numFmtId="0" xfId="0" applyAlignment="1" applyBorder="1" applyFont="1">
      <alignment horizontal="center" shrinkToFit="0" vertical="center" wrapText="0"/>
    </xf>
    <xf borderId="59" fillId="2" fontId="5" numFmtId="3" xfId="0" applyAlignment="1" applyBorder="1" applyFont="1" applyNumberFormat="1">
      <alignment horizontal="left" shrinkToFit="0" vertical="bottom" wrapText="1"/>
    </xf>
    <xf borderId="59" fillId="2" fontId="7" numFmtId="3" xfId="0" applyAlignment="1" applyBorder="1" applyFont="1" applyNumberFormat="1">
      <alignment horizontal="center" shrinkToFit="0" vertical="center" wrapText="1"/>
    </xf>
    <xf borderId="60" fillId="3" fontId="7" numFmtId="164" xfId="0" applyAlignment="1" applyBorder="1" applyFont="1" applyNumberFormat="1">
      <alignment horizontal="center" vertical="center"/>
    </xf>
    <xf borderId="27" fillId="2" fontId="8" numFmtId="164" xfId="0" applyAlignment="1" applyBorder="1" applyFont="1" applyNumberFormat="1">
      <alignment horizontal="center" shrinkToFit="0" vertical="center" wrapText="0"/>
    </xf>
    <xf borderId="61" fillId="0" fontId="10" numFmtId="0" xfId="0" applyBorder="1" applyFont="1"/>
    <xf borderId="62" fillId="0" fontId="10" numFmtId="0" xfId="0" applyBorder="1" applyFont="1"/>
    <xf borderId="63" fillId="2" fontId="12" numFmtId="0" xfId="0" applyAlignment="1" applyBorder="1" applyFont="1">
      <alignment readingOrder="0"/>
    </xf>
    <xf borderId="63" fillId="2" fontId="13" numFmtId="0" xfId="0" applyBorder="1" applyFont="1"/>
    <xf borderId="63" fillId="2" fontId="13" numFmtId="166" xfId="0" applyBorder="1" applyFont="1" applyNumberFormat="1"/>
    <xf borderId="63" fillId="2" fontId="9" numFmtId="0" xfId="0" applyBorder="1" applyFont="1"/>
    <xf borderId="0" fillId="2" fontId="14" numFmtId="164" xfId="0" applyFont="1" applyNumberFormat="1"/>
    <xf borderId="63" fillId="0" fontId="10" numFmtId="0" xfId="0" applyBorder="1" applyFont="1"/>
    <xf borderId="0" fillId="0" fontId="15" numFmtId="166" xfId="0" applyAlignment="1" applyFont="1" applyNumberFormat="1">
      <alignment shrinkToFit="0" vertical="bottom" wrapText="0"/>
    </xf>
    <xf borderId="0" fillId="0" fontId="16" numFmtId="4" xfId="0" applyFont="1" applyNumberFormat="1"/>
    <xf borderId="64" fillId="0" fontId="6" numFmtId="0" xfId="0" applyAlignment="1" applyBorder="1" applyFont="1">
      <alignment horizontal="center" readingOrder="0" shrinkToFit="0" vertical="center" wrapText="0"/>
    </xf>
    <xf borderId="0" fillId="0" fontId="8" numFmtId="0" xfId="0" applyAlignment="1" applyFont="1">
      <alignment vertical="center"/>
    </xf>
    <xf borderId="0" fillId="0" fontId="8" numFmtId="0" xfId="0" applyFont="1"/>
    <xf borderId="48" fillId="3" fontId="17" numFmtId="164" xfId="0" applyBorder="1" applyFont="1" applyNumberFormat="1"/>
    <xf borderId="48" fillId="3" fontId="7" numFmtId="164" xfId="0" applyAlignment="1" applyBorder="1" applyFont="1" applyNumberFormat="1">
      <alignment horizontal="right" shrinkToFit="0" vertical="center" wrapText="0"/>
    </xf>
    <xf borderId="65" fillId="3" fontId="5" numFmtId="164" xfId="0" applyAlignment="1" applyBorder="1" applyFont="1" applyNumberFormat="1">
      <alignment horizontal="center" shrinkToFit="0" vertical="center" wrapText="0"/>
    </xf>
    <xf borderId="59" fillId="0" fontId="10" numFmtId="0" xfId="0" applyBorder="1" applyFont="1"/>
    <xf borderId="63" fillId="2" fontId="16" numFmtId="0" xfId="0" applyBorder="1" applyFont="1"/>
    <xf borderId="63" fillId="2" fontId="16" numFmtId="166" xfId="0" applyBorder="1" applyFont="1" applyNumberFormat="1"/>
    <xf borderId="0" fillId="0" fontId="16" numFmtId="0" xfId="0" applyAlignment="1" applyFont="1">
      <alignment vertical="bottom"/>
    </xf>
    <xf borderId="0" fillId="0" fontId="16" numFmtId="166" xfId="0" applyAlignment="1" applyFont="1" applyNumberFormat="1">
      <alignment vertical="bottom"/>
    </xf>
    <xf borderId="25" fillId="4" fontId="8" numFmtId="164" xfId="0" applyAlignment="1" applyBorder="1" applyFont="1" applyNumberFormat="1">
      <alignment horizontal="right" readingOrder="0" shrinkToFit="0" vertical="center" wrapText="0"/>
    </xf>
    <xf borderId="0" fillId="0" fontId="15" numFmtId="0" xfId="0" applyAlignment="1" applyFont="1">
      <alignment shrinkToFit="0" vertical="bottom" wrapText="0"/>
    </xf>
    <xf borderId="0" fillId="0" fontId="16" numFmtId="0" xfId="0" applyAlignment="1" applyFont="1">
      <alignment vertical="center"/>
    </xf>
    <xf borderId="4" fillId="3" fontId="18" numFmtId="3" xfId="0" applyAlignment="1" applyBorder="1" applyFont="1" applyNumberFormat="1">
      <alignment readingOrder="0" shrinkToFit="0" vertical="center" wrapText="1"/>
    </xf>
    <xf borderId="16" fillId="3" fontId="18" numFmtId="3" xfId="0" applyAlignment="1" applyBorder="1" applyFont="1" applyNumberFormat="1">
      <alignment readingOrder="0" shrinkToFit="0" vertical="center" wrapText="1"/>
    </xf>
    <xf borderId="17" fillId="3" fontId="18" numFmtId="3" xfId="0" applyAlignment="1" applyBorder="1" applyFont="1" applyNumberFormat="1">
      <alignment readingOrder="0" shrinkToFit="0" vertical="center" wrapText="1"/>
    </xf>
    <xf borderId="21" fillId="0" fontId="0" numFmtId="3" xfId="0" applyAlignment="1" applyBorder="1" applyFont="1" applyNumberFormat="1">
      <alignment horizontal="center" readingOrder="0" shrinkToFit="0" vertical="center" wrapText="0"/>
    </xf>
    <xf borderId="23" fillId="3" fontId="18" numFmtId="3" xfId="0" applyAlignment="1" applyBorder="1" applyFont="1" applyNumberFormat="1">
      <alignment readingOrder="0" shrinkToFit="0" vertical="center" wrapText="1"/>
    </xf>
    <xf borderId="0" fillId="3" fontId="18" numFmtId="3" xfId="0" applyAlignment="1" applyFont="1" applyNumberFormat="1">
      <alignment readingOrder="0" shrinkToFit="0" vertical="center" wrapText="1"/>
    </xf>
    <xf borderId="20" fillId="3" fontId="18" numFmtId="3" xfId="0" applyAlignment="1" applyBorder="1" applyFont="1" applyNumberFormat="1">
      <alignment readingOrder="0" shrinkToFit="0" vertical="center" wrapText="1"/>
    </xf>
    <xf borderId="21" fillId="3" fontId="18" numFmtId="3" xfId="0" applyAlignment="1" applyBorder="1" applyFont="1" applyNumberFormat="1">
      <alignment readingOrder="0" shrinkToFit="0" vertical="center" wrapText="1"/>
    </xf>
    <xf borderId="27" fillId="3" fontId="18" numFmtId="3" xfId="0" applyAlignment="1" applyBorder="1" applyFont="1" applyNumberFormat="1">
      <alignment readingOrder="0" shrinkToFit="0" vertical="center" wrapText="1"/>
    </xf>
    <xf borderId="28" fillId="3" fontId="0" numFmtId="3" xfId="0" applyAlignment="1" applyBorder="1" applyFont="1" applyNumberFormat="1">
      <alignment horizontal="center" readingOrder="0" shrinkToFit="0" vertical="center" wrapText="0"/>
    </xf>
    <xf borderId="65" fillId="2" fontId="5" numFmtId="164" xfId="0" applyAlignment="1" applyBorder="1" applyFont="1" applyNumberFormat="1">
      <alignment horizontal="center" shrinkToFit="0" vertical="center" wrapText="0"/>
    </xf>
    <xf borderId="56" fillId="3" fontId="5" numFmtId="164" xfId="0" applyAlignment="1" applyBorder="1" applyFont="1" applyNumberFormat="1">
      <alignment horizontal="center" shrinkToFit="0" vertical="center" wrapText="0"/>
    </xf>
    <xf borderId="66" fillId="3" fontId="6" numFmtId="0" xfId="0" applyAlignment="1" applyBorder="1" applyFont="1">
      <alignment horizontal="center" readingOrder="0" shrinkToFit="0" vertical="center" wrapText="0"/>
    </xf>
    <xf borderId="0" fillId="0" fontId="15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5.29"/>
    <col customWidth="1" min="3" max="3" width="17.0"/>
    <col customWidth="1" min="4" max="4" width="4.43"/>
  </cols>
  <sheetData>
    <row r="2">
      <c r="B2" s="1" t="s">
        <v>0</v>
      </c>
      <c r="C2" s="1" t="s">
        <v>1</v>
      </c>
    </row>
    <row r="3">
      <c r="B3" s="2" t="s">
        <v>2</v>
      </c>
      <c r="C3" s="3">
        <f>'Circunscrição I'!U174</f>
        <v>3382756.4</v>
      </c>
    </row>
    <row r="4">
      <c r="B4" s="2" t="s">
        <v>3</v>
      </c>
      <c r="C4" s="3">
        <f>'Circunscrição II'!U174</f>
        <v>1642258.26</v>
      </c>
    </row>
    <row r="5">
      <c r="B5" s="2" t="s">
        <v>4</v>
      </c>
      <c r="C5" s="3">
        <f>'Circunscrição III'!U174</f>
        <v>1223171.91</v>
      </c>
    </row>
    <row r="6">
      <c r="B6" s="2" t="s">
        <v>5</v>
      </c>
      <c r="C6" s="3">
        <f>'Circunscrição IV'!V174</f>
        <v>2001700.82</v>
      </c>
    </row>
    <row r="7">
      <c r="B7" s="2" t="s">
        <v>6</v>
      </c>
      <c r="C7" s="3">
        <f>'Circunscrição V'!U174</f>
        <v>1022603.66</v>
      </c>
    </row>
    <row r="8">
      <c r="B8" s="2" t="s">
        <v>7</v>
      </c>
      <c r="C8" s="3">
        <f>'Circunscrição VI'!U174</f>
        <v>1107239.4</v>
      </c>
    </row>
    <row r="9">
      <c r="B9" s="2" t="s">
        <v>8</v>
      </c>
      <c r="C9" s="3">
        <f>'Circunscrição VII'!V174</f>
        <v>1198000.47</v>
      </c>
    </row>
    <row r="10">
      <c r="B10" s="2" t="s">
        <v>9</v>
      </c>
      <c r="C10" s="3">
        <f>'Circunscrição VIII'!V174</f>
        <v>1142315.49</v>
      </c>
    </row>
    <row r="11">
      <c r="B11" s="4" t="s">
        <v>10</v>
      </c>
      <c r="C11" s="5">
        <f>SUM(C3:C10)</f>
        <v>12720046.41</v>
      </c>
    </row>
  </sheetData>
  <printOptions/>
  <pageMargins bottom="0.75" footer="0.0" header="0.0" left="0.7" right="0.7" top="0.75"/>
  <pageSetup paperSize="9" orientation="portrait"/>
  <headerFooter>
    <oddHeader>&amp;L&amp;F&amp;R&amp;A</oddHeader>
    <oddFooter>&amp;CCálculo do Desvio Padrão para obtenção do Valor Mínimo e Máximo a serem aceitos na estimativa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7" width="9.71"/>
    <col customWidth="1" min="8" max="8" width="12.57"/>
    <col customWidth="1" min="9" max="9" width="6.57"/>
    <col customWidth="1" min="10" max="10" width="4.14"/>
    <col customWidth="1" min="11" max="11" width="18.57"/>
    <col customWidth="1" min="13" max="26" width="8.0"/>
  </cols>
  <sheetData>
    <row r="1" ht="12.75" customHeight="1">
      <c r="L1" s="176"/>
    </row>
    <row r="2" ht="12.75" customHeight="1">
      <c r="I2" s="147"/>
    </row>
    <row r="3" ht="12.75" customHeight="1">
      <c r="I3" s="147"/>
    </row>
    <row r="4" ht="12.75" customHeight="1">
      <c r="I4" s="147"/>
    </row>
    <row r="5" ht="12.75" customHeight="1">
      <c r="I5" s="147"/>
    </row>
    <row r="6" ht="14.25" customHeight="1">
      <c r="I6" s="147"/>
    </row>
    <row r="7" ht="25.5" customHeight="1">
      <c r="I7" s="147"/>
    </row>
    <row r="8" ht="4.5" customHeight="1">
      <c r="I8" s="147"/>
    </row>
    <row r="9" ht="12.75" customHeight="1">
      <c r="I9" s="147"/>
    </row>
    <row r="10" ht="12.75" customHeight="1">
      <c r="I10" s="147"/>
    </row>
    <row r="11" ht="12.75" customHeight="1">
      <c r="I11" s="147"/>
    </row>
    <row r="12" ht="12.75" customHeight="1">
      <c r="I12" s="147"/>
    </row>
    <row r="13" ht="12.75" customHeight="1">
      <c r="I13" s="147"/>
    </row>
    <row r="14" ht="12.75" customHeight="1">
      <c r="I14" s="147"/>
    </row>
    <row r="15" ht="12.75" customHeight="1">
      <c r="I15" s="147"/>
    </row>
    <row r="16" ht="12.75" customHeight="1">
      <c r="I16" s="147"/>
    </row>
    <row r="17" ht="12.75" customHeight="1">
      <c r="I17" s="147"/>
    </row>
    <row r="18" ht="12.75" customHeight="1">
      <c r="I18" s="147"/>
    </row>
    <row r="19" ht="12.75" customHeight="1">
      <c r="I19" s="147"/>
    </row>
    <row r="20" ht="12.75" customHeight="1">
      <c r="I20" s="147"/>
    </row>
    <row r="21" ht="12.75" customHeight="1">
      <c r="I21" s="147"/>
    </row>
    <row r="22" ht="12.75" customHeight="1">
      <c r="I22" s="147"/>
    </row>
    <row r="23" ht="12.75" customHeight="1">
      <c r="I23" s="147"/>
    </row>
    <row r="24" ht="12.75" customHeight="1">
      <c r="I24" s="147"/>
    </row>
    <row r="25" ht="12.75" customHeight="1">
      <c r="I25" s="147"/>
    </row>
    <row r="26" ht="12.75" customHeight="1">
      <c r="I26" s="147"/>
    </row>
    <row r="27" ht="12.75" customHeight="1">
      <c r="I27" s="147"/>
    </row>
    <row r="28" ht="12.75" customHeight="1">
      <c r="I28" s="147"/>
    </row>
    <row r="29" ht="12.75" customHeight="1">
      <c r="I29" s="147"/>
    </row>
    <row r="30" ht="12.75" customHeight="1">
      <c r="I30" s="147"/>
    </row>
    <row r="31" ht="12.75" customHeight="1">
      <c r="I31" s="147"/>
    </row>
    <row r="32" ht="12.75" customHeight="1">
      <c r="I32" s="147"/>
    </row>
    <row r="33" ht="12.75" customHeight="1">
      <c r="I33" s="147"/>
    </row>
    <row r="34" ht="12.75" customHeight="1">
      <c r="I34" s="147"/>
    </row>
    <row r="35" ht="12.75" customHeight="1">
      <c r="I35" s="147"/>
    </row>
    <row r="36" ht="12.75" customHeight="1">
      <c r="I36" s="147"/>
    </row>
    <row r="37" ht="12.75" customHeight="1">
      <c r="I37" s="147"/>
    </row>
    <row r="38" ht="12.75" customHeight="1">
      <c r="I38" s="147"/>
    </row>
    <row r="39" ht="12.75" customHeight="1">
      <c r="I39" s="147"/>
    </row>
    <row r="40" ht="12.75" customHeight="1">
      <c r="I40" s="147"/>
    </row>
    <row r="41" ht="12.75" customHeight="1">
      <c r="I41" s="147"/>
    </row>
    <row r="42" ht="12.75" customHeight="1">
      <c r="I42" s="147"/>
    </row>
    <row r="43" ht="12.75" customHeight="1">
      <c r="I43" s="147"/>
    </row>
    <row r="44" ht="12.75" customHeight="1">
      <c r="I44" s="147"/>
    </row>
    <row r="45" ht="12.75" customHeight="1">
      <c r="I45" s="147"/>
    </row>
    <row r="46" ht="12.75" customHeight="1">
      <c r="I46" s="147"/>
    </row>
    <row r="47" ht="12.75" customHeight="1">
      <c r="I47" s="147"/>
    </row>
    <row r="48" ht="12.75" customHeight="1">
      <c r="I48" s="147"/>
    </row>
    <row r="49" ht="12.75" customHeight="1">
      <c r="I49" s="147"/>
    </row>
    <row r="50" ht="12.75" customHeight="1">
      <c r="I50" s="147"/>
    </row>
    <row r="51" ht="12.75" customHeight="1">
      <c r="I51" s="147"/>
    </row>
    <row r="52" ht="12.75" customHeight="1">
      <c r="I52" s="147"/>
    </row>
    <row r="53" ht="12.75" customHeight="1">
      <c r="I53" s="147"/>
    </row>
    <row r="54" ht="12.75" customHeight="1">
      <c r="I54" s="147"/>
    </row>
    <row r="55" ht="12.75" customHeight="1">
      <c r="I55" s="147"/>
    </row>
    <row r="56" ht="12.75" customHeight="1">
      <c r="I56" s="147"/>
    </row>
    <row r="57" ht="12.75" customHeight="1">
      <c r="I57" s="147"/>
    </row>
    <row r="58" ht="12.75" customHeight="1">
      <c r="I58" s="147"/>
    </row>
    <row r="59" ht="12.75" customHeight="1">
      <c r="I59" s="147"/>
    </row>
    <row r="60" ht="12.75" customHeight="1">
      <c r="I60" s="147"/>
    </row>
    <row r="61" ht="12.75" customHeight="1">
      <c r="I61" s="147"/>
    </row>
    <row r="62" ht="12.75" customHeight="1">
      <c r="I62" s="147"/>
    </row>
    <row r="63" ht="12.75" customHeight="1">
      <c r="I63" s="147"/>
    </row>
    <row r="64" ht="12.75" customHeight="1">
      <c r="I64" s="147"/>
    </row>
    <row r="65" ht="12.75" customHeight="1">
      <c r="I65" s="147"/>
    </row>
    <row r="66" ht="12.75" customHeight="1">
      <c r="I66" s="147"/>
    </row>
    <row r="67" ht="12.75" customHeight="1">
      <c r="I67" s="147"/>
    </row>
    <row r="68" ht="12.75" customHeight="1">
      <c r="I68" s="147"/>
    </row>
    <row r="69" ht="12.75" customHeight="1">
      <c r="I69" s="147"/>
    </row>
    <row r="70" ht="12.75" customHeight="1">
      <c r="I70" s="147"/>
    </row>
    <row r="71" ht="12.75" customHeight="1">
      <c r="I71" s="147"/>
    </row>
    <row r="72" ht="12.75" customHeight="1">
      <c r="I72" s="147"/>
    </row>
    <row r="73" ht="12.75" customHeight="1">
      <c r="I73" s="147"/>
    </row>
    <row r="74" ht="12.75" customHeight="1">
      <c r="I74" s="147"/>
    </row>
    <row r="75" ht="12.75" customHeight="1">
      <c r="I75" s="147"/>
    </row>
    <row r="76" ht="12.75" customHeight="1">
      <c r="I76" s="147"/>
    </row>
    <row r="77" ht="12.75" customHeight="1">
      <c r="I77" s="147"/>
    </row>
    <row r="78" ht="12.75" customHeight="1">
      <c r="I78" s="147"/>
    </row>
    <row r="79" ht="12.75" customHeight="1">
      <c r="I79" s="147"/>
    </row>
    <row r="80" ht="12.75" customHeight="1">
      <c r="I80" s="147"/>
    </row>
    <row r="81" ht="12.75" customHeight="1">
      <c r="I81" s="147"/>
    </row>
    <row r="82" ht="12.75" customHeight="1">
      <c r="I82" s="147"/>
    </row>
    <row r="83" ht="12.75" customHeight="1">
      <c r="I83" s="147"/>
    </row>
    <row r="84" ht="12.75" customHeight="1">
      <c r="I84" s="147"/>
    </row>
    <row r="85" ht="12.75" customHeight="1">
      <c r="I85" s="147"/>
    </row>
    <row r="86" ht="12.75" customHeight="1">
      <c r="I86" s="147"/>
    </row>
    <row r="87" ht="12.75" customHeight="1">
      <c r="I87" s="147"/>
    </row>
    <row r="88" ht="12.75" customHeight="1">
      <c r="I88" s="147"/>
    </row>
    <row r="89" ht="12.75" customHeight="1">
      <c r="I89" s="147"/>
    </row>
    <row r="90" ht="12.75" customHeight="1">
      <c r="I90" s="147"/>
    </row>
    <row r="91" ht="12.75" customHeight="1">
      <c r="I91" s="147"/>
    </row>
    <row r="92" ht="12.75" customHeight="1">
      <c r="I92" s="147"/>
    </row>
    <row r="93" ht="12.75" customHeight="1">
      <c r="I93" s="147"/>
    </row>
    <row r="94" ht="12.75" customHeight="1">
      <c r="I94" s="147"/>
    </row>
    <row r="95" ht="12.75" customHeight="1">
      <c r="I95" s="147"/>
    </row>
    <row r="96" ht="12.75" customHeight="1">
      <c r="I96" s="147"/>
    </row>
    <row r="97" ht="12.75" customHeight="1">
      <c r="I97" s="147"/>
    </row>
    <row r="98" ht="12.75" customHeight="1">
      <c r="I98" s="147"/>
    </row>
    <row r="99" ht="12.75" customHeight="1">
      <c r="I99" s="147"/>
    </row>
    <row r="100" ht="12.75" customHeight="1">
      <c r="I100" s="147"/>
    </row>
    <row r="101" ht="12.75" customHeight="1">
      <c r="I101" s="147"/>
    </row>
    <row r="102" ht="12.75" customHeight="1">
      <c r="I102" s="147"/>
    </row>
    <row r="103" ht="12.75" customHeight="1">
      <c r="I103" s="147"/>
    </row>
    <row r="104" ht="12.75" customHeight="1">
      <c r="I104" s="147"/>
    </row>
    <row r="105" ht="12.75" customHeight="1">
      <c r="I105" s="147"/>
    </row>
    <row r="106" ht="12.75" customHeight="1">
      <c r="I106" s="147"/>
    </row>
    <row r="107" ht="12.75" customHeight="1">
      <c r="I107" s="147"/>
    </row>
    <row r="108" ht="12.75" customHeight="1">
      <c r="I108" s="147"/>
    </row>
    <row r="109" ht="12.75" customHeight="1">
      <c r="I109" s="147"/>
    </row>
    <row r="110" ht="12.75" customHeight="1">
      <c r="I110" s="147"/>
    </row>
    <row r="111" ht="12.75" customHeight="1">
      <c r="I111" s="147"/>
    </row>
    <row r="112" ht="12.75" customHeight="1">
      <c r="I112" s="147"/>
    </row>
    <row r="113" ht="12.75" customHeight="1">
      <c r="I113" s="147"/>
    </row>
    <row r="114" ht="12.75" customHeight="1">
      <c r="I114" s="147"/>
    </row>
    <row r="115" ht="12.75" customHeight="1">
      <c r="I115" s="147"/>
    </row>
    <row r="116" ht="12.75" customHeight="1">
      <c r="I116" s="147"/>
    </row>
    <row r="117" ht="12.75" customHeight="1">
      <c r="I117" s="147"/>
    </row>
    <row r="118" ht="12.75" customHeight="1">
      <c r="I118" s="147"/>
    </row>
    <row r="119" ht="12.75" customHeight="1">
      <c r="I119" s="147"/>
    </row>
    <row r="120" ht="12.75" customHeight="1">
      <c r="I120" s="147"/>
    </row>
    <row r="121" ht="12.75" customHeight="1">
      <c r="I121" s="147"/>
    </row>
    <row r="122" ht="12.75" customHeight="1">
      <c r="I122" s="147"/>
    </row>
    <row r="123" ht="12.75" customHeight="1">
      <c r="I123" s="147"/>
    </row>
    <row r="124" ht="12.75" customHeight="1">
      <c r="I124" s="147"/>
    </row>
    <row r="125" ht="12.75" customHeight="1">
      <c r="I125" s="147"/>
    </row>
    <row r="126" ht="12.75" customHeight="1">
      <c r="I126" s="147"/>
    </row>
    <row r="127" ht="12.75" customHeight="1">
      <c r="I127" s="147"/>
    </row>
    <row r="128" ht="12.75" customHeight="1">
      <c r="I128" s="147"/>
    </row>
    <row r="129" ht="12.75" customHeight="1">
      <c r="I129" s="147"/>
    </row>
    <row r="130" ht="12.75" customHeight="1">
      <c r="I130" s="147"/>
    </row>
    <row r="131" ht="12.75" customHeight="1">
      <c r="I131" s="147"/>
    </row>
    <row r="132" ht="12.75" customHeight="1">
      <c r="I132" s="147"/>
    </row>
    <row r="133" ht="12.75" customHeight="1">
      <c r="I133" s="147"/>
    </row>
    <row r="134" ht="12.75" customHeight="1">
      <c r="I134" s="147"/>
    </row>
    <row r="135" ht="12.75" customHeight="1">
      <c r="I135" s="147"/>
    </row>
    <row r="136" ht="12.75" customHeight="1">
      <c r="I136" s="147"/>
    </row>
    <row r="137" ht="12.75" customHeight="1">
      <c r="I137" s="147"/>
    </row>
    <row r="138" ht="12.75" customHeight="1">
      <c r="I138" s="147"/>
    </row>
    <row r="139" ht="12.75" customHeight="1">
      <c r="I139" s="147"/>
    </row>
    <row r="140" ht="12.75" customHeight="1">
      <c r="I140" s="147"/>
    </row>
    <row r="141" ht="12.75" customHeight="1">
      <c r="I141" s="147"/>
    </row>
    <row r="142" ht="12.75" customHeight="1">
      <c r="I142" s="147"/>
    </row>
    <row r="143" ht="12.75" customHeight="1">
      <c r="I143" s="147"/>
    </row>
    <row r="144" ht="12.75" customHeight="1">
      <c r="I144" s="147"/>
    </row>
    <row r="145" ht="12.75" customHeight="1">
      <c r="I145" s="147"/>
    </row>
    <row r="146" ht="12.75" customHeight="1">
      <c r="I146" s="147"/>
    </row>
    <row r="147" ht="12.75" customHeight="1">
      <c r="I147" s="147"/>
    </row>
    <row r="148" ht="12.75" customHeight="1">
      <c r="I148" s="147"/>
    </row>
    <row r="149" ht="12.75" customHeight="1">
      <c r="I149" s="147"/>
    </row>
    <row r="150" ht="12.75" customHeight="1">
      <c r="I150" s="147"/>
    </row>
    <row r="151" ht="12.75" customHeight="1">
      <c r="I151" s="147"/>
    </row>
    <row r="152" ht="12.75" customHeight="1">
      <c r="I152" s="147"/>
    </row>
    <row r="153" ht="12.75" customHeight="1">
      <c r="I153" s="147"/>
    </row>
    <row r="154" ht="12.75" customHeight="1">
      <c r="I154" s="147"/>
    </row>
    <row r="155" ht="12.75" customHeight="1">
      <c r="I155" s="147"/>
    </row>
    <row r="156" ht="12.75" customHeight="1">
      <c r="I156" s="147"/>
    </row>
    <row r="157" ht="12.75" customHeight="1">
      <c r="I157" s="147"/>
    </row>
    <row r="158" ht="12.75" customHeight="1">
      <c r="I158" s="147"/>
    </row>
    <row r="159" ht="12.75" customHeight="1">
      <c r="I159" s="147"/>
    </row>
    <row r="160" ht="12.75" customHeight="1">
      <c r="I160" s="147"/>
    </row>
    <row r="161" ht="12.75" customHeight="1">
      <c r="I161" s="147"/>
    </row>
    <row r="162" ht="12.75" customHeight="1">
      <c r="I162" s="147"/>
    </row>
    <row r="163" ht="12.75" customHeight="1">
      <c r="I163" s="147"/>
    </row>
    <row r="164" ht="12.75" customHeight="1">
      <c r="I164" s="147"/>
    </row>
    <row r="165" ht="12.75" customHeight="1">
      <c r="I165" s="147"/>
    </row>
    <row r="166" ht="12.75" customHeight="1">
      <c r="I166" s="147"/>
    </row>
    <row r="167" ht="12.75" customHeight="1">
      <c r="I167" s="147"/>
    </row>
    <row r="168" ht="12.75" customHeight="1">
      <c r="I168" s="147"/>
    </row>
    <row r="169" ht="12.75" customHeight="1">
      <c r="I169" s="147"/>
    </row>
    <row r="170" ht="12.75" customHeight="1">
      <c r="I170" s="147"/>
    </row>
    <row r="171" ht="12.75" customHeight="1">
      <c r="I171" s="147"/>
    </row>
    <row r="172" ht="12.75" customHeight="1">
      <c r="I172" s="147"/>
    </row>
    <row r="173" ht="12.75" customHeight="1">
      <c r="I173" s="147"/>
    </row>
    <row r="174" ht="12.75" customHeight="1">
      <c r="I174" s="147"/>
    </row>
    <row r="175" ht="12.75" customHeight="1">
      <c r="I175" s="147"/>
    </row>
    <row r="176" ht="12.75" customHeight="1">
      <c r="I176" s="147"/>
    </row>
    <row r="177" ht="12.75" customHeight="1">
      <c r="I177" s="147"/>
    </row>
    <row r="178" ht="12.75" customHeight="1">
      <c r="I178" s="147"/>
    </row>
    <row r="179" ht="12.75" customHeight="1">
      <c r="I179" s="147"/>
    </row>
    <row r="180" ht="12.75" customHeight="1">
      <c r="I180" s="147"/>
    </row>
    <row r="181" ht="12.75" customHeight="1">
      <c r="I181" s="147"/>
    </row>
    <row r="182" ht="12.75" customHeight="1">
      <c r="I182" s="147"/>
    </row>
    <row r="183" ht="12.75" customHeight="1">
      <c r="I183" s="147"/>
    </row>
    <row r="184" ht="12.75" customHeight="1">
      <c r="I184" s="147"/>
    </row>
    <row r="185" ht="12.75" customHeight="1">
      <c r="I185" s="147"/>
    </row>
    <row r="186" ht="12.75" customHeight="1">
      <c r="I186" s="147"/>
    </row>
    <row r="187" ht="12.75" customHeight="1">
      <c r="I187" s="147"/>
    </row>
    <row r="188" ht="12.75" customHeight="1">
      <c r="I188" s="147"/>
    </row>
    <row r="189" ht="12.75" customHeight="1">
      <c r="I189" s="147"/>
    </row>
    <row r="190" ht="12.75" customHeight="1">
      <c r="I190" s="147"/>
    </row>
    <row r="191" ht="12.75" customHeight="1">
      <c r="I191" s="147"/>
    </row>
    <row r="192" ht="12.75" customHeight="1">
      <c r="I192" s="147"/>
    </row>
    <row r="193" ht="12.75" customHeight="1">
      <c r="I193" s="147"/>
    </row>
    <row r="194" ht="12.75" customHeight="1">
      <c r="I194" s="147"/>
    </row>
    <row r="195" ht="12.75" customHeight="1">
      <c r="I195" s="147"/>
    </row>
    <row r="196" ht="12.75" customHeight="1">
      <c r="I196" s="147"/>
    </row>
    <row r="197" ht="12.75" customHeight="1">
      <c r="I197" s="147"/>
    </row>
    <row r="198" ht="12.75" customHeight="1">
      <c r="I198" s="147"/>
    </row>
    <row r="199" ht="12.75" customHeight="1">
      <c r="I199" s="147"/>
    </row>
    <row r="200" ht="12.75" customHeight="1">
      <c r="I200" s="147"/>
    </row>
    <row r="201" ht="12.75" customHeight="1">
      <c r="I201" s="147"/>
    </row>
    <row r="202" ht="12.75" customHeight="1">
      <c r="I202" s="147"/>
    </row>
    <row r="203" ht="12.75" customHeight="1">
      <c r="I203" s="147"/>
    </row>
    <row r="204" ht="12.75" customHeight="1">
      <c r="I204" s="147"/>
    </row>
    <row r="205" ht="12.75" customHeight="1">
      <c r="I205" s="147"/>
    </row>
    <row r="206" ht="12.75" customHeight="1">
      <c r="I206" s="147"/>
    </row>
    <row r="207" ht="12.75" customHeight="1">
      <c r="I207" s="147"/>
    </row>
    <row r="208" ht="12.75" customHeight="1">
      <c r="I208" s="147"/>
    </row>
    <row r="209" ht="12.75" customHeight="1">
      <c r="I209" s="147"/>
    </row>
    <row r="210" ht="12.75" customHeight="1">
      <c r="I210" s="147"/>
    </row>
    <row r="211" ht="12.75" customHeight="1">
      <c r="I211" s="147"/>
    </row>
    <row r="212" ht="12.75" customHeight="1">
      <c r="I212" s="147"/>
    </row>
    <row r="213" ht="12.75" customHeight="1">
      <c r="I213" s="147"/>
    </row>
    <row r="214" ht="12.75" customHeight="1">
      <c r="I214" s="147"/>
    </row>
    <row r="215" ht="12.75" customHeight="1">
      <c r="I215" s="147"/>
    </row>
    <row r="216" ht="12.75" customHeight="1">
      <c r="I216" s="147"/>
    </row>
    <row r="217" ht="12.75" customHeight="1">
      <c r="I217" s="147"/>
    </row>
    <row r="218" ht="12.75" customHeight="1">
      <c r="I218" s="147"/>
    </row>
    <row r="219" ht="12.75" customHeight="1">
      <c r="I219" s="147"/>
    </row>
    <row r="220" ht="12.75" customHeight="1">
      <c r="I220" s="147"/>
    </row>
    <row r="221" ht="12.75" customHeight="1">
      <c r="I221" s="147"/>
    </row>
    <row r="222" ht="12.75" customHeight="1">
      <c r="I222" s="147"/>
    </row>
    <row r="223" ht="12.75" customHeight="1">
      <c r="I223" s="147"/>
    </row>
    <row r="224" ht="12.75" customHeight="1">
      <c r="I224" s="147"/>
    </row>
    <row r="225" ht="12.75" customHeight="1">
      <c r="I225" s="147"/>
    </row>
    <row r="226" ht="12.75" customHeight="1">
      <c r="I226" s="147"/>
    </row>
    <row r="227" ht="12.75" customHeight="1">
      <c r="I227" s="147"/>
    </row>
    <row r="228" ht="12.75" customHeight="1">
      <c r="I228" s="147"/>
    </row>
    <row r="229" ht="12.75" customHeight="1">
      <c r="I229" s="147"/>
    </row>
    <row r="230" ht="12.75" customHeight="1">
      <c r="I230" s="147"/>
    </row>
    <row r="231" ht="12.75" customHeight="1">
      <c r="I231" s="147"/>
    </row>
    <row r="232" ht="12.75" customHeight="1">
      <c r="I232" s="147"/>
    </row>
    <row r="233" ht="12.75" customHeight="1">
      <c r="I233" s="147"/>
    </row>
    <row r="234" ht="12.75" customHeight="1">
      <c r="I234" s="147"/>
    </row>
    <row r="235" ht="12.75" customHeight="1">
      <c r="I235" s="147"/>
    </row>
    <row r="236" ht="12.75" customHeight="1">
      <c r="I236" s="147"/>
    </row>
    <row r="237" ht="12.75" customHeight="1">
      <c r="I237" s="147"/>
    </row>
    <row r="238" ht="12.75" customHeight="1">
      <c r="I238" s="147"/>
    </row>
    <row r="239" ht="12.75" customHeight="1">
      <c r="I239" s="147"/>
    </row>
    <row r="240" ht="12.75" customHeight="1">
      <c r="I240" s="147"/>
    </row>
    <row r="241" ht="12.75" customHeight="1">
      <c r="I241" s="147"/>
    </row>
    <row r="242" ht="12.75" customHeight="1">
      <c r="I242" s="147"/>
    </row>
    <row r="243" ht="12.75" customHeight="1">
      <c r="I243" s="147"/>
    </row>
    <row r="244" ht="12.75" customHeight="1">
      <c r="I244" s="147"/>
    </row>
    <row r="245" ht="12.75" customHeight="1">
      <c r="I245" s="147"/>
    </row>
    <row r="246" ht="12.75" customHeight="1">
      <c r="I246" s="147"/>
    </row>
    <row r="247" ht="12.75" customHeight="1">
      <c r="I247" s="147"/>
    </row>
    <row r="248" ht="12.75" customHeight="1">
      <c r="I248" s="147"/>
    </row>
    <row r="249" ht="12.75" customHeight="1">
      <c r="I249" s="147"/>
    </row>
    <row r="250" ht="12.75" customHeight="1">
      <c r="I250" s="147"/>
    </row>
    <row r="251" ht="12.75" customHeight="1">
      <c r="I251" s="147"/>
    </row>
    <row r="252" ht="12.75" customHeight="1">
      <c r="I252" s="147"/>
    </row>
    <row r="253" ht="12.75" customHeight="1">
      <c r="I253" s="147"/>
    </row>
    <row r="254" ht="12.75" customHeight="1">
      <c r="I254" s="147"/>
    </row>
    <row r="255" ht="12.75" customHeight="1">
      <c r="I255" s="147"/>
    </row>
    <row r="256" ht="12.75" customHeight="1">
      <c r="I256" s="147"/>
    </row>
    <row r="257" ht="12.75" customHeight="1">
      <c r="I257" s="147"/>
    </row>
    <row r="258" ht="12.75" customHeight="1">
      <c r="I258" s="147"/>
    </row>
    <row r="259" ht="12.75" customHeight="1">
      <c r="I259" s="147"/>
    </row>
    <row r="260" ht="12.75" customHeight="1">
      <c r="I260" s="147"/>
    </row>
    <row r="261" ht="12.75" customHeight="1">
      <c r="I261" s="147"/>
    </row>
    <row r="262" ht="12.75" customHeight="1">
      <c r="I262" s="147"/>
    </row>
    <row r="263" ht="12.75" customHeight="1">
      <c r="I263" s="147"/>
    </row>
    <row r="264" ht="12.75" customHeight="1">
      <c r="I264" s="147"/>
    </row>
    <row r="265" ht="12.75" customHeight="1">
      <c r="I265" s="147"/>
    </row>
    <row r="266" ht="12.75" customHeight="1">
      <c r="I266" s="147"/>
    </row>
    <row r="267" ht="12.75" customHeight="1">
      <c r="I267" s="147"/>
    </row>
    <row r="268" ht="12.75" customHeight="1">
      <c r="I268" s="147"/>
    </row>
    <row r="269" ht="12.75" customHeight="1">
      <c r="I269" s="147"/>
    </row>
    <row r="270" ht="12.75" customHeight="1">
      <c r="I270" s="147"/>
    </row>
    <row r="271" ht="12.75" customHeight="1">
      <c r="I271" s="147"/>
    </row>
    <row r="272" ht="12.75" customHeight="1">
      <c r="I272" s="147"/>
    </row>
    <row r="273" ht="12.75" customHeight="1">
      <c r="I273" s="147"/>
    </row>
    <row r="274" ht="12.75" customHeight="1">
      <c r="I274" s="147"/>
    </row>
    <row r="275" ht="12.75" customHeight="1">
      <c r="I275" s="147"/>
    </row>
    <row r="276" ht="12.75" customHeight="1">
      <c r="I276" s="147"/>
    </row>
    <row r="277" ht="12.75" customHeight="1">
      <c r="I277" s="147"/>
    </row>
    <row r="278" ht="12.75" customHeight="1">
      <c r="I278" s="147"/>
    </row>
    <row r="279" ht="12.75" customHeight="1">
      <c r="I279" s="147"/>
    </row>
    <row r="280" ht="12.75" customHeight="1">
      <c r="I280" s="147"/>
    </row>
    <row r="281" ht="12.75" customHeight="1">
      <c r="I281" s="147"/>
    </row>
    <row r="282" ht="12.75" customHeight="1">
      <c r="I282" s="147"/>
    </row>
    <row r="283" ht="12.75" customHeight="1">
      <c r="I283" s="147"/>
    </row>
    <row r="284" ht="12.75" customHeight="1">
      <c r="I284" s="147"/>
    </row>
    <row r="285" ht="12.75" customHeight="1">
      <c r="I285" s="147"/>
    </row>
    <row r="286" ht="12.75" customHeight="1">
      <c r="I286" s="147"/>
    </row>
    <row r="287" ht="12.75" customHeight="1">
      <c r="I287" s="147"/>
    </row>
    <row r="288" ht="12.75" customHeight="1">
      <c r="I288" s="147"/>
    </row>
    <row r="289" ht="12.75" customHeight="1">
      <c r="I289" s="147"/>
    </row>
    <row r="290" ht="12.75" customHeight="1">
      <c r="I290" s="147"/>
    </row>
    <row r="291" ht="12.75" customHeight="1">
      <c r="I291" s="147"/>
    </row>
    <row r="292" ht="12.75" customHeight="1">
      <c r="I292" s="147"/>
    </row>
    <row r="293" ht="12.75" customHeight="1">
      <c r="I293" s="147"/>
    </row>
    <row r="294" ht="12.75" customHeight="1">
      <c r="I294" s="147"/>
    </row>
    <row r="295" ht="12.75" customHeight="1">
      <c r="I295" s="147"/>
    </row>
    <row r="296" ht="12.75" customHeight="1">
      <c r="I296" s="147"/>
    </row>
    <row r="297" ht="12.75" customHeight="1">
      <c r="I297" s="147"/>
    </row>
    <row r="298" ht="12.75" customHeight="1">
      <c r="I298" s="147"/>
    </row>
    <row r="299" ht="12.75" customHeight="1">
      <c r="I299" s="147"/>
    </row>
    <row r="300" ht="12.75" customHeight="1">
      <c r="I300" s="147"/>
    </row>
    <row r="301" ht="12.75" customHeight="1">
      <c r="I301" s="147"/>
    </row>
    <row r="302" ht="12.75" customHeight="1">
      <c r="I302" s="147"/>
    </row>
    <row r="303" ht="12.75" customHeight="1">
      <c r="I303" s="147"/>
    </row>
    <row r="304" ht="12.75" customHeight="1">
      <c r="I304" s="147"/>
    </row>
    <row r="305" ht="12.75" customHeight="1">
      <c r="I305" s="147"/>
    </row>
    <row r="306" ht="12.75" customHeight="1">
      <c r="I306" s="147"/>
    </row>
    <row r="307" ht="12.75" customHeight="1">
      <c r="I307" s="147"/>
    </row>
    <row r="308" ht="12.75" customHeight="1">
      <c r="I308" s="147"/>
    </row>
    <row r="309" ht="12.75" customHeight="1">
      <c r="I309" s="147"/>
    </row>
    <row r="310" ht="12.75" customHeight="1">
      <c r="I310" s="147"/>
    </row>
    <row r="311" ht="12.75" customHeight="1">
      <c r="I311" s="147"/>
    </row>
    <row r="312" ht="12.75" customHeight="1">
      <c r="I312" s="147"/>
    </row>
    <row r="313" ht="12.75" customHeight="1">
      <c r="I313" s="147"/>
    </row>
    <row r="314" ht="12.75" customHeight="1">
      <c r="I314" s="147"/>
    </row>
    <row r="315" ht="12.75" customHeight="1">
      <c r="I315" s="147"/>
    </row>
    <row r="316" ht="12.75" customHeight="1">
      <c r="I316" s="147"/>
    </row>
    <row r="317" ht="12.75" customHeight="1">
      <c r="I317" s="147"/>
    </row>
    <row r="318" ht="12.75" customHeight="1">
      <c r="I318" s="147"/>
    </row>
    <row r="319" ht="12.75" customHeight="1">
      <c r="I319" s="147"/>
    </row>
    <row r="320" ht="12.75" customHeight="1">
      <c r="I320" s="147"/>
    </row>
    <row r="321" ht="12.75" customHeight="1">
      <c r="I321" s="147"/>
    </row>
    <row r="322" ht="12.75" customHeight="1">
      <c r="I322" s="147"/>
    </row>
    <row r="323" ht="12.75" customHeight="1">
      <c r="I323" s="147"/>
    </row>
    <row r="324" ht="12.75" customHeight="1">
      <c r="I324" s="147"/>
    </row>
    <row r="325" ht="12.75" customHeight="1">
      <c r="I325" s="147"/>
    </row>
    <row r="326" ht="12.75" customHeight="1">
      <c r="I326" s="147"/>
    </row>
    <row r="327" ht="12.75" customHeight="1">
      <c r="I327" s="147"/>
    </row>
    <row r="328" ht="12.75" customHeight="1">
      <c r="I328" s="147"/>
    </row>
    <row r="329" ht="12.75" customHeight="1">
      <c r="I329" s="147"/>
    </row>
    <row r="330" ht="12.75" customHeight="1">
      <c r="I330" s="147"/>
    </row>
    <row r="331" ht="12.75" customHeight="1">
      <c r="I331" s="147"/>
    </row>
    <row r="332" ht="12.75" customHeight="1">
      <c r="I332" s="147"/>
    </row>
    <row r="333" ht="12.75" customHeight="1">
      <c r="I333" s="147"/>
    </row>
    <row r="334" ht="12.75" customHeight="1">
      <c r="I334" s="147"/>
    </row>
    <row r="335" ht="12.75" customHeight="1">
      <c r="I335" s="147"/>
    </row>
    <row r="336" ht="12.75" customHeight="1">
      <c r="I336" s="147"/>
    </row>
    <row r="337" ht="12.75" customHeight="1">
      <c r="I337" s="147"/>
    </row>
    <row r="338" ht="12.75" customHeight="1">
      <c r="I338" s="147"/>
    </row>
    <row r="339" ht="12.75" customHeight="1">
      <c r="I339" s="147"/>
    </row>
    <row r="340" ht="12.75" customHeight="1">
      <c r="I340" s="147"/>
    </row>
    <row r="341" ht="12.75" customHeight="1">
      <c r="I341" s="147"/>
    </row>
    <row r="342" ht="12.75" customHeight="1">
      <c r="I342" s="147"/>
    </row>
    <row r="343" ht="12.75" customHeight="1">
      <c r="I343" s="147"/>
    </row>
    <row r="344" ht="12.75" customHeight="1">
      <c r="I344" s="147"/>
    </row>
    <row r="345" ht="12.75" customHeight="1">
      <c r="I345" s="147"/>
    </row>
    <row r="346" ht="12.75" customHeight="1">
      <c r="I346" s="147"/>
    </row>
    <row r="347" ht="12.75" customHeight="1">
      <c r="I347" s="147"/>
    </row>
    <row r="348" ht="12.75" customHeight="1">
      <c r="I348" s="147"/>
    </row>
    <row r="349" ht="12.75" customHeight="1">
      <c r="I349" s="147"/>
    </row>
    <row r="350" ht="12.75" customHeight="1">
      <c r="I350" s="147"/>
    </row>
    <row r="351" ht="12.75" customHeight="1">
      <c r="I351" s="147"/>
    </row>
    <row r="352" ht="12.75" customHeight="1">
      <c r="I352" s="147"/>
    </row>
    <row r="353" ht="12.75" customHeight="1">
      <c r="I353" s="147"/>
    </row>
    <row r="354" ht="12.75" customHeight="1">
      <c r="I354" s="147"/>
    </row>
    <row r="355" ht="12.75" customHeight="1">
      <c r="I355" s="147"/>
    </row>
    <row r="356" ht="12.75" customHeight="1">
      <c r="I356" s="147"/>
    </row>
    <row r="357" ht="12.75" customHeight="1">
      <c r="I357" s="147"/>
    </row>
    <row r="358" ht="12.75" customHeight="1">
      <c r="I358" s="147"/>
    </row>
    <row r="359" ht="12.75" customHeight="1">
      <c r="I359" s="147"/>
    </row>
    <row r="360" ht="12.75" customHeight="1">
      <c r="I360" s="147"/>
    </row>
    <row r="361" ht="12.75" customHeight="1">
      <c r="I361" s="147"/>
    </row>
    <row r="362" ht="12.75" customHeight="1">
      <c r="I362" s="147"/>
    </row>
    <row r="363" ht="12.75" customHeight="1">
      <c r="I363" s="147"/>
    </row>
    <row r="364" ht="12.75" customHeight="1">
      <c r="I364" s="147"/>
    </row>
    <row r="365" ht="12.75" customHeight="1">
      <c r="I365" s="147"/>
    </row>
    <row r="366" ht="12.75" customHeight="1">
      <c r="I366" s="147"/>
    </row>
    <row r="367" ht="12.75" customHeight="1">
      <c r="I367" s="147"/>
    </row>
    <row r="368" ht="12.75" customHeight="1">
      <c r="I368" s="147"/>
    </row>
    <row r="369" ht="12.75" customHeight="1">
      <c r="I369" s="147"/>
    </row>
    <row r="370" ht="12.75" customHeight="1">
      <c r="I370" s="147"/>
    </row>
    <row r="371" ht="12.75" customHeight="1">
      <c r="I371" s="147"/>
    </row>
    <row r="372" ht="12.75" customHeight="1">
      <c r="I372" s="147"/>
    </row>
    <row r="373" ht="12.75" customHeight="1">
      <c r="I373" s="147"/>
    </row>
    <row r="374" ht="12.75" customHeight="1">
      <c r="I374" s="147"/>
    </row>
    <row r="375" ht="12.75" customHeight="1">
      <c r="I375" s="147"/>
    </row>
    <row r="376" ht="12.75" customHeight="1">
      <c r="I376" s="147"/>
    </row>
    <row r="377" ht="12.75" customHeight="1">
      <c r="I377" s="147"/>
    </row>
    <row r="378" ht="12.75" customHeight="1">
      <c r="I378" s="147"/>
    </row>
    <row r="379" ht="12.75" customHeight="1">
      <c r="I379" s="147"/>
    </row>
    <row r="380" ht="12.75" customHeight="1">
      <c r="I380" s="147"/>
    </row>
    <row r="381" ht="12.75" customHeight="1">
      <c r="I381" s="147"/>
    </row>
    <row r="382" ht="12.75" customHeight="1">
      <c r="I382" s="147"/>
    </row>
    <row r="383" ht="12.75" customHeight="1">
      <c r="I383" s="147"/>
    </row>
    <row r="384" ht="12.75" customHeight="1">
      <c r="I384" s="147"/>
    </row>
    <row r="385" ht="12.75" customHeight="1">
      <c r="I385" s="147"/>
    </row>
    <row r="386" ht="12.75" customHeight="1">
      <c r="I386" s="147"/>
    </row>
    <row r="387" ht="12.75" customHeight="1">
      <c r="I387" s="147"/>
    </row>
    <row r="388" ht="12.75" customHeight="1">
      <c r="I388" s="147"/>
    </row>
    <row r="389" ht="12.75" customHeight="1">
      <c r="I389" s="147"/>
    </row>
    <row r="390" ht="12.75" customHeight="1">
      <c r="I390" s="147"/>
    </row>
    <row r="391" ht="12.75" customHeight="1">
      <c r="I391" s="147"/>
    </row>
    <row r="392" ht="12.75" customHeight="1">
      <c r="I392" s="147"/>
    </row>
    <row r="393" ht="12.75" customHeight="1">
      <c r="I393" s="147"/>
    </row>
    <row r="394" ht="12.75" customHeight="1">
      <c r="I394" s="147"/>
    </row>
    <row r="395" ht="12.75" customHeight="1">
      <c r="I395" s="147"/>
    </row>
    <row r="396" ht="12.75" customHeight="1">
      <c r="I396" s="147"/>
    </row>
    <row r="397" ht="12.75" customHeight="1">
      <c r="I397" s="147"/>
    </row>
    <row r="398" ht="12.75" customHeight="1">
      <c r="I398" s="147"/>
    </row>
    <row r="399" ht="12.75" customHeight="1">
      <c r="I399" s="147"/>
    </row>
    <row r="400" ht="12.75" customHeight="1">
      <c r="I400" s="147"/>
    </row>
    <row r="401" ht="12.75" customHeight="1">
      <c r="I401" s="147"/>
    </row>
    <row r="402" ht="12.75" customHeight="1">
      <c r="I402" s="147"/>
    </row>
    <row r="403" ht="12.75" customHeight="1">
      <c r="I403" s="147"/>
    </row>
    <row r="404" ht="12.75" customHeight="1">
      <c r="I404" s="147"/>
    </row>
    <row r="405" ht="12.75" customHeight="1">
      <c r="I405" s="147"/>
    </row>
    <row r="406" ht="12.75" customHeight="1">
      <c r="I406" s="147"/>
    </row>
    <row r="407" ht="12.75" customHeight="1">
      <c r="I407" s="147"/>
    </row>
    <row r="408" ht="12.75" customHeight="1">
      <c r="I408" s="147"/>
    </row>
    <row r="409" ht="12.75" customHeight="1">
      <c r="I409" s="147"/>
    </row>
    <row r="410" ht="12.75" customHeight="1">
      <c r="I410" s="147"/>
    </row>
    <row r="411" ht="12.75" customHeight="1">
      <c r="I411" s="147"/>
    </row>
    <row r="412" ht="12.75" customHeight="1">
      <c r="I412" s="147"/>
    </row>
    <row r="413" ht="12.75" customHeight="1">
      <c r="I413" s="147"/>
    </row>
    <row r="414" ht="12.75" customHeight="1">
      <c r="I414" s="147"/>
    </row>
    <row r="415" ht="12.75" customHeight="1">
      <c r="I415" s="147"/>
    </row>
    <row r="416" ht="12.75" customHeight="1">
      <c r="I416" s="147"/>
    </row>
    <row r="417" ht="12.75" customHeight="1">
      <c r="I417" s="147"/>
    </row>
    <row r="418" ht="12.75" customHeight="1">
      <c r="I418" s="147"/>
    </row>
    <row r="419" ht="12.75" customHeight="1">
      <c r="I419" s="147"/>
    </row>
    <row r="420" ht="12.75" customHeight="1">
      <c r="I420" s="147"/>
    </row>
    <row r="421" ht="12.75" customHeight="1">
      <c r="I421" s="147"/>
    </row>
    <row r="422" ht="12.75" customHeight="1">
      <c r="I422" s="147"/>
    </row>
    <row r="423" ht="12.75" customHeight="1">
      <c r="I423" s="147"/>
    </row>
    <row r="424" ht="12.75" customHeight="1">
      <c r="I424" s="147"/>
    </row>
    <row r="425" ht="12.75" customHeight="1">
      <c r="I425" s="147"/>
    </row>
    <row r="426" ht="12.75" customHeight="1">
      <c r="I426" s="147"/>
    </row>
    <row r="427" ht="12.75" customHeight="1">
      <c r="I427" s="147"/>
    </row>
    <row r="428" ht="12.75" customHeight="1">
      <c r="I428" s="147"/>
    </row>
    <row r="429" ht="12.75" customHeight="1">
      <c r="I429" s="147"/>
    </row>
    <row r="430" ht="12.75" customHeight="1">
      <c r="I430" s="147"/>
    </row>
    <row r="431" ht="12.75" customHeight="1">
      <c r="I431" s="147"/>
    </row>
    <row r="432" ht="12.75" customHeight="1">
      <c r="I432" s="147"/>
    </row>
    <row r="433" ht="12.75" customHeight="1">
      <c r="I433" s="147"/>
    </row>
    <row r="434" ht="12.75" customHeight="1">
      <c r="I434" s="147"/>
    </row>
    <row r="435" ht="12.75" customHeight="1">
      <c r="I435" s="147"/>
    </row>
    <row r="436" ht="12.75" customHeight="1">
      <c r="I436" s="147"/>
    </row>
    <row r="437" ht="12.75" customHeight="1">
      <c r="I437" s="147"/>
    </row>
    <row r="438" ht="12.75" customHeight="1">
      <c r="I438" s="147"/>
    </row>
    <row r="439" ht="12.75" customHeight="1">
      <c r="I439" s="147"/>
    </row>
    <row r="440" ht="12.75" customHeight="1">
      <c r="I440" s="147"/>
    </row>
    <row r="441" ht="12.75" customHeight="1">
      <c r="I441" s="147"/>
    </row>
    <row r="442" ht="12.75" customHeight="1">
      <c r="I442" s="147"/>
    </row>
    <row r="443" ht="12.75" customHeight="1">
      <c r="I443" s="147"/>
    </row>
    <row r="444" ht="12.75" customHeight="1">
      <c r="I444" s="147"/>
    </row>
    <row r="445" ht="12.75" customHeight="1">
      <c r="I445" s="147"/>
    </row>
    <row r="446" ht="12.75" customHeight="1">
      <c r="I446" s="147"/>
    </row>
    <row r="447" ht="12.75" customHeight="1">
      <c r="I447" s="147"/>
    </row>
    <row r="448" ht="12.75" customHeight="1">
      <c r="I448" s="147"/>
    </row>
    <row r="449" ht="12.75" customHeight="1">
      <c r="I449" s="147"/>
    </row>
    <row r="450" ht="12.75" customHeight="1">
      <c r="I450" s="147"/>
    </row>
    <row r="451" ht="12.75" customHeight="1">
      <c r="I451" s="147"/>
    </row>
    <row r="452" ht="12.75" customHeight="1">
      <c r="I452" s="147"/>
    </row>
    <row r="453" ht="12.75" customHeight="1">
      <c r="I453" s="147"/>
    </row>
    <row r="454" ht="12.75" customHeight="1">
      <c r="I454" s="147"/>
    </row>
    <row r="455" ht="12.75" customHeight="1">
      <c r="I455" s="147"/>
    </row>
    <row r="456" ht="12.75" customHeight="1">
      <c r="I456" s="147"/>
    </row>
    <row r="457" ht="12.75" customHeight="1">
      <c r="I457" s="147"/>
    </row>
    <row r="458" ht="12.75" customHeight="1">
      <c r="I458" s="147"/>
    </row>
    <row r="459" ht="12.75" customHeight="1">
      <c r="I459" s="147"/>
    </row>
    <row r="460" ht="12.75" customHeight="1">
      <c r="I460" s="147"/>
    </row>
    <row r="461" ht="12.75" customHeight="1">
      <c r="I461" s="147"/>
    </row>
    <row r="462" ht="12.75" customHeight="1">
      <c r="I462" s="147"/>
    </row>
    <row r="463" ht="12.75" customHeight="1">
      <c r="I463" s="147"/>
    </row>
    <row r="464" ht="12.75" customHeight="1">
      <c r="I464" s="147"/>
    </row>
    <row r="465" ht="12.75" customHeight="1">
      <c r="I465" s="147"/>
    </row>
    <row r="466" ht="12.75" customHeight="1">
      <c r="I466" s="147"/>
    </row>
    <row r="467" ht="12.75" customHeight="1">
      <c r="I467" s="147"/>
    </row>
    <row r="468" ht="12.75" customHeight="1">
      <c r="I468" s="147"/>
    </row>
    <row r="469" ht="12.75" customHeight="1">
      <c r="I469" s="147"/>
    </row>
    <row r="470" ht="12.75" customHeight="1">
      <c r="I470" s="147"/>
    </row>
    <row r="471" ht="12.75" customHeight="1">
      <c r="I471" s="147"/>
    </row>
    <row r="472" ht="12.75" customHeight="1">
      <c r="I472" s="147"/>
    </row>
    <row r="473" ht="12.75" customHeight="1">
      <c r="I473" s="147"/>
    </row>
    <row r="474" ht="12.75" customHeight="1">
      <c r="I474" s="147"/>
    </row>
    <row r="475" ht="12.75" customHeight="1">
      <c r="I475" s="147"/>
    </row>
    <row r="476" ht="12.75" customHeight="1">
      <c r="I476" s="147"/>
    </row>
    <row r="477" ht="12.75" customHeight="1">
      <c r="I477" s="147"/>
    </row>
    <row r="478" ht="12.75" customHeight="1">
      <c r="I478" s="147"/>
    </row>
    <row r="479" ht="12.75" customHeight="1">
      <c r="I479" s="147"/>
    </row>
    <row r="480" ht="12.75" customHeight="1">
      <c r="I480" s="147"/>
    </row>
    <row r="481" ht="12.75" customHeight="1">
      <c r="I481" s="147"/>
    </row>
    <row r="482" ht="12.75" customHeight="1">
      <c r="I482" s="147"/>
    </row>
    <row r="483" ht="12.75" customHeight="1">
      <c r="I483" s="147"/>
    </row>
    <row r="484" ht="12.75" customHeight="1">
      <c r="I484" s="147"/>
    </row>
    <row r="485" ht="12.75" customHeight="1">
      <c r="I485" s="147"/>
    </row>
    <row r="486" ht="12.75" customHeight="1">
      <c r="I486" s="147"/>
    </row>
    <row r="487" ht="12.75" customHeight="1">
      <c r="I487" s="147"/>
    </row>
    <row r="488" ht="12.75" customHeight="1">
      <c r="I488" s="147"/>
    </row>
    <row r="489" ht="12.75" customHeight="1">
      <c r="I489" s="147"/>
    </row>
    <row r="490" ht="12.75" customHeight="1">
      <c r="I490" s="147"/>
    </row>
    <row r="491" ht="12.75" customHeight="1">
      <c r="I491" s="147"/>
    </row>
    <row r="492" ht="12.75" customHeight="1">
      <c r="I492" s="147"/>
    </row>
    <row r="493" ht="12.75" customHeight="1">
      <c r="I493" s="147"/>
    </row>
    <row r="494" ht="12.75" customHeight="1">
      <c r="I494" s="147"/>
    </row>
    <row r="495" ht="12.75" customHeight="1">
      <c r="I495" s="147"/>
    </row>
    <row r="496" ht="12.75" customHeight="1">
      <c r="I496" s="147"/>
    </row>
    <row r="497" ht="12.75" customHeight="1">
      <c r="I497" s="147"/>
    </row>
    <row r="498" ht="12.75" customHeight="1">
      <c r="I498" s="147"/>
    </row>
    <row r="499" ht="12.75" customHeight="1">
      <c r="I499" s="147"/>
    </row>
    <row r="500" ht="12.75" customHeight="1">
      <c r="I500" s="147"/>
    </row>
    <row r="501" ht="12.75" customHeight="1">
      <c r="I501" s="147"/>
    </row>
    <row r="502" ht="12.75" customHeight="1">
      <c r="I502" s="147"/>
    </row>
    <row r="503" ht="12.75" customHeight="1">
      <c r="I503" s="147"/>
    </row>
    <row r="504" ht="12.75" customHeight="1">
      <c r="I504" s="147"/>
    </row>
    <row r="505" ht="12.75" customHeight="1">
      <c r="I505" s="147"/>
    </row>
    <row r="506" ht="12.75" customHeight="1">
      <c r="I506" s="147"/>
    </row>
    <row r="507" ht="12.75" customHeight="1">
      <c r="I507" s="147"/>
    </row>
    <row r="508" ht="12.75" customHeight="1">
      <c r="I508" s="147"/>
    </row>
    <row r="509" ht="12.75" customHeight="1">
      <c r="I509" s="147"/>
    </row>
    <row r="510" ht="12.75" customHeight="1">
      <c r="I510" s="147"/>
    </row>
    <row r="511" ht="12.75" customHeight="1">
      <c r="I511" s="147"/>
    </row>
    <row r="512" ht="12.75" customHeight="1">
      <c r="I512" s="147"/>
    </row>
    <row r="513" ht="12.75" customHeight="1">
      <c r="I513" s="147"/>
    </row>
    <row r="514" ht="12.75" customHeight="1">
      <c r="I514" s="147"/>
    </row>
    <row r="515" ht="12.75" customHeight="1">
      <c r="I515" s="147"/>
    </row>
    <row r="516" ht="12.75" customHeight="1">
      <c r="I516" s="147"/>
    </row>
    <row r="517" ht="12.75" customHeight="1">
      <c r="I517" s="147"/>
    </row>
    <row r="518" ht="12.75" customHeight="1">
      <c r="I518" s="147"/>
    </row>
    <row r="519" ht="12.75" customHeight="1">
      <c r="I519" s="147"/>
    </row>
    <row r="520" ht="12.75" customHeight="1">
      <c r="I520" s="147"/>
    </row>
    <row r="521" ht="12.75" customHeight="1">
      <c r="I521" s="147"/>
    </row>
    <row r="522" ht="12.75" customHeight="1">
      <c r="I522" s="147"/>
    </row>
    <row r="523" ht="12.75" customHeight="1">
      <c r="I523" s="147"/>
    </row>
    <row r="524" ht="12.75" customHeight="1">
      <c r="I524" s="147"/>
    </row>
    <row r="525" ht="12.75" customHeight="1">
      <c r="I525" s="147"/>
    </row>
    <row r="526" ht="12.75" customHeight="1">
      <c r="I526" s="147"/>
    </row>
    <row r="527" ht="12.75" customHeight="1">
      <c r="I527" s="147"/>
    </row>
    <row r="528" ht="12.75" customHeight="1">
      <c r="I528" s="147"/>
    </row>
    <row r="529" ht="12.75" customHeight="1">
      <c r="I529" s="147"/>
    </row>
    <row r="530" ht="12.75" customHeight="1">
      <c r="I530" s="147"/>
    </row>
    <row r="531" ht="12.75" customHeight="1">
      <c r="I531" s="147"/>
    </row>
    <row r="532" ht="12.75" customHeight="1">
      <c r="I532" s="147"/>
    </row>
    <row r="533" ht="12.75" customHeight="1">
      <c r="I533" s="147"/>
    </row>
    <row r="534" ht="12.75" customHeight="1">
      <c r="I534" s="147"/>
    </row>
    <row r="535" ht="12.75" customHeight="1">
      <c r="I535" s="147"/>
    </row>
    <row r="536" ht="12.75" customHeight="1">
      <c r="I536" s="147"/>
    </row>
    <row r="537" ht="12.75" customHeight="1">
      <c r="I537" s="147"/>
    </row>
    <row r="538" ht="12.75" customHeight="1">
      <c r="I538" s="147"/>
    </row>
    <row r="539" ht="12.75" customHeight="1">
      <c r="I539" s="147"/>
    </row>
    <row r="540" ht="12.75" customHeight="1">
      <c r="I540" s="147"/>
    </row>
    <row r="541" ht="12.75" customHeight="1">
      <c r="I541" s="147"/>
    </row>
    <row r="542" ht="12.75" customHeight="1">
      <c r="I542" s="147"/>
    </row>
    <row r="543" ht="12.75" customHeight="1">
      <c r="I543" s="147"/>
    </row>
    <row r="544" ht="12.75" customHeight="1">
      <c r="I544" s="147"/>
    </row>
    <row r="545" ht="12.75" customHeight="1">
      <c r="I545" s="147"/>
    </row>
    <row r="546" ht="12.75" customHeight="1">
      <c r="I546" s="147"/>
    </row>
    <row r="547" ht="12.75" customHeight="1">
      <c r="I547" s="147"/>
    </row>
    <row r="548" ht="12.75" customHeight="1">
      <c r="I548" s="147"/>
    </row>
    <row r="549" ht="12.75" customHeight="1">
      <c r="I549" s="147"/>
    </row>
    <row r="550" ht="12.75" customHeight="1">
      <c r="I550" s="147"/>
    </row>
    <row r="551" ht="12.75" customHeight="1">
      <c r="I551" s="147"/>
    </row>
    <row r="552" ht="12.75" customHeight="1">
      <c r="I552" s="147"/>
    </row>
    <row r="553" ht="12.75" customHeight="1">
      <c r="I553" s="147"/>
    </row>
    <row r="554" ht="12.75" customHeight="1">
      <c r="I554" s="147"/>
    </row>
    <row r="555" ht="12.75" customHeight="1">
      <c r="I555" s="147"/>
    </row>
    <row r="556" ht="12.75" customHeight="1">
      <c r="I556" s="147"/>
    </row>
    <row r="557" ht="12.75" customHeight="1">
      <c r="I557" s="147"/>
    </row>
    <row r="558" ht="12.75" customHeight="1">
      <c r="I558" s="147"/>
    </row>
    <row r="559" ht="12.75" customHeight="1">
      <c r="I559" s="147"/>
    </row>
    <row r="560" ht="12.75" customHeight="1">
      <c r="I560" s="147"/>
    </row>
    <row r="561" ht="12.75" customHeight="1">
      <c r="I561" s="147"/>
    </row>
    <row r="562" ht="12.75" customHeight="1">
      <c r="I562" s="147"/>
    </row>
    <row r="563" ht="12.75" customHeight="1">
      <c r="I563" s="147"/>
    </row>
    <row r="564" ht="12.75" customHeight="1">
      <c r="I564" s="147"/>
    </row>
    <row r="565" ht="12.75" customHeight="1">
      <c r="I565" s="147"/>
    </row>
    <row r="566" ht="12.75" customHeight="1">
      <c r="I566" s="147"/>
    </row>
    <row r="567" ht="12.75" customHeight="1">
      <c r="I567" s="147"/>
    </row>
    <row r="568" ht="12.75" customHeight="1">
      <c r="I568" s="147"/>
    </row>
    <row r="569" ht="12.75" customHeight="1">
      <c r="I569" s="147"/>
    </row>
    <row r="570" ht="12.75" customHeight="1">
      <c r="I570" s="147"/>
    </row>
    <row r="571" ht="12.75" customHeight="1">
      <c r="I571" s="147"/>
    </row>
    <row r="572" ht="12.75" customHeight="1">
      <c r="I572" s="147"/>
    </row>
    <row r="573" ht="12.75" customHeight="1">
      <c r="I573" s="147"/>
    </row>
    <row r="574" ht="12.75" customHeight="1">
      <c r="I574" s="147"/>
    </row>
    <row r="575" ht="12.75" customHeight="1">
      <c r="I575" s="147"/>
    </row>
    <row r="576" ht="12.75" customHeight="1">
      <c r="I576" s="147"/>
    </row>
    <row r="577" ht="12.75" customHeight="1">
      <c r="I577" s="147"/>
    </row>
    <row r="578" ht="12.75" customHeight="1">
      <c r="I578" s="147"/>
    </row>
    <row r="579" ht="12.75" customHeight="1">
      <c r="I579" s="147"/>
    </row>
    <row r="580" ht="12.75" customHeight="1">
      <c r="I580" s="147"/>
    </row>
    <row r="581" ht="12.75" customHeight="1">
      <c r="I581" s="147"/>
    </row>
    <row r="582" ht="12.75" customHeight="1">
      <c r="I582" s="147"/>
    </row>
    <row r="583" ht="12.75" customHeight="1">
      <c r="I583" s="147"/>
    </row>
    <row r="584" ht="12.75" customHeight="1">
      <c r="I584" s="147"/>
    </row>
    <row r="585" ht="12.75" customHeight="1">
      <c r="I585" s="147"/>
    </row>
    <row r="586" ht="12.75" customHeight="1">
      <c r="I586" s="147"/>
    </row>
    <row r="587" ht="12.75" customHeight="1">
      <c r="I587" s="147"/>
    </row>
    <row r="588" ht="12.75" customHeight="1">
      <c r="I588" s="147"/>
    </row>
    <row r="589" ht="12.75" customHeight="1">
      <c r="I589" s="147"/>
    </row>
    <row r="590" ht="12.75" customHeight="1">
      <c r="I590" s="147"/>
    </row>
    <row r="591" ht="12.75" customHeight="1">
      <c r="I591" s="147"/>
    </row>
    <row r="592" ht="12.75" customHeight="1">
      <c r="I592" s="147"/>
    </row>
    <row r="593" ht="12.75" customHeight="1">
      <c r="I593" s="147"/>
    </row>
    <row r="594" ht="12.75" customHeight="1">
      <c r="I594" s="147"/>
    </row>
    <row r="595" ht="12.75" customHeight="1">
      <c r="I595" s="147"/>
    </row>
    <row r="596" ht="12.75" customHeight="1">
      <c r="I596" s="147"/>
    </row>
    <row r="597" ht="12.75" customHeight="1">
      <c r="I597" s="147"/>
    </row>
    <row r="598" ht="12.75" customHeight="1">
      <c r="I598" s="147"/>
    </row>
    <row r="599" ht="12.75" customHeight="1">
      <c r="I599" s="147"/>
    </row>
    <row r="600" ht="12.75" customHeight="1">
      <c r="I600" s="147"/>
    </row>
    <row r="601" ht="12.75" customHeight="1">
      <c r="I601" s="147"/>
    </row>
    <row r="602" ht="12.75" customHeight="1">
      <c r="I602" s="147"/>
    </row>
    <row r="603" ht="12.75" customHeight="1">
      <c r="I603" s="147"/>
    </row>
    <row r="604" ht="12.75" customHeight="1">
      <c r="I604" s="147"/>
    </row>
    <row r="605" ht="12.75" customHeight="1">
      <c r="I605" s="147"/>
    </row>
    <row r="606" ht="12.75" customHeight="1">
      <c r="I606" s="147"/>
    </row>
    <row r="607" ht="12.75" customHeight="1">
      <c r="I607" s="147"/>
    </row>
    <row r="608" ht="12.75" customHeight="1">
      <c r="I608" s="147"/>
    </row>
    <row r="609" ht="12.75" customHeight="1">
      <c r="I609" s="147"/>
    </row>
    <row r="610" ht="12.75" customHeight="1">
      <c r="I610" s="147"/>
    </row>
    <row r="611" ht="12.75" customHeight="1">
      <c r="I611" s="147"/>
    </row>
    <row r="612" ht="12.75" customHeight="1">
      <c r="I612" s="147"/>
    </row>
    <row r="613" ht="12.75" customHeight="1">
      <c r="I613" s="147"/>
    </row>
    <row r="614" ht="12.75" customHeight="1">
      <c r="I614" s="147"/>
    </row>
    <row r="615" ht="12.75" customHeight="1">
      <c r="I615" s="147"/>
    </row>
    <row r="616" ht="12.75" customHeight="1">
      <c r="I616" s="147"/>
    </row>
    <row r="617" ht="12.75" customHeight="1">
      <c r="I617" s="147"/>
    </row>
    <row r="618" ht="12.75" customHeight="1">
      <c r="I618" s="147"/>
    </row>
    <row r="619" ht="12.75" customHeight="1">
      <c r="I619" s="147"/>
    </row>
    <row r="620" ht="12.75" customHeight="1">
      <c r="I620" s="147"/>
    </row>
    <row r="621" ht="12.75" customHeight="1">
      <c r="I621" s="147"/>
    </row>
    <row r="622" ht="12.75" customHeight="1">
      <c r="I622" s="147"/>
    </row>
    <row r="623" ht="12.75" customHeight="1">
      <c r="I623" s="147"/>
    </row>
    <row r="624" ht="12.75" customHeight="1">
      <c r="I624" s="147"/>
    </row>
    <row r="625" ht="12.75" customHeight="1">
      <c r="I625" s="147"/>
    </row>
    <row r="626" ht="12.75" customHeight="1">
      <c r="I626" s="147"/>
    </row>
    <row r="627" ht="12.75" customHeight="1">
      <c r="I627" s="147"/>
    </row>
    <row r="628" ht="12.75" customHeight="1">
      <c r="I628" s="147"/>
    </row>
    <row r="629" ht="12.75" customHeight="1">
      <c r="I629" s="147"/>
    </row>
    <row r="630" ht="12.75" customHeight="1">
      <c r="I630" s="147"/>
    </row>
    <row r="631" ht="12.75" customHeight="1">
      <c r="I631" s="147"/>
    </row>
    <row r="632" ht="12.75" customHeight="1">
      <c r="I632" s="147"/>
    </row>
    <row r="633" ht="12.75" customHeight="1">
      <c r="I633" s="147"/>
    </row>
    <row r="634" ht="12.75" customHeight="1">
      <c r="I634" s="147"/>
    </row>
    <row r="635" ht="12.75" customHeight="1">
      <c r="I635" s="147"/>
    </row>
    <row r="636" ht="12.75" customHeight="1">
      <c r="I636" s="147"/>
    </row>
    <row r="637" ht="12.75" customHeight="1">
      <c r="I637" s="147"/>
    </row>
    <row r="638" ht="12.75" customHeight="1">
      <c r="I638" s="147"/>
    </row>
    <row r="639" ht="12.75" customHeight="1">
      <c r="I639" s="147"/>
    </row>
    <row r="640" ht="12.75" customHeight="1">
      <c r="I640" s="147"/>
    </row>
    <row r="641" ht="12.75" customHeight="1">
      <c r="I641" s="147"/>
    </row>
    <row r="642" ht="12.75" customHeight="1">
      <c r="I642" s="147"/>
    </row>
    <row r="643" ht="12.75" customHeight="1">
      <c r="I643" s="147"/>
    </row>
    <row r="644" ht="12.75" customHeight="1">
      <c r="I644" s="147"/>
    </row>
    <row r="645" ht="12.75" customHeight="1">
      <c r="I645" s="147"/>
    </row>
    <row r="646" ht="12.75" customHeight="1">
      <c r="I646" s="147"/>
    </row>
    <row r="647" ht="12.75" customHeight="1">
      <c r="I647" s="147"/>
    </row>
    <row r="648" ht="12.75" customHeight="1">
      <c r="I648" s="147"/>
    </row>
    <row r="649" ht="12.75" customHeight="1">
      <c r="I649" s="147"/>
    </row>
    <row r="650" ht="12.75" customHeight="1">
      <c r="I650" s="147"/>
    </row>
    <row r="651" ht="12.75" customHeight="1">
      <c r="I651" s="147"/>
    </row>
    <row r="652" ht="12.75" customHeight="1">
      <c r="I652" s="147"/>
    </row>
    <row r="653" ht="12.75" customHeight="1">
      <c r="I653" s="147"/>
    </row>
    <row r="654" ht="12.75" customHeight="1">
      <c r="I654" s="147"/>
    </row>
    <row r="655" ht="12.75" customHeight="1">
      <c r="I655" s="147"/>
    </row>
    <row r="656" ht="12.75" customHeight="1">
      <c r="I656" s="147"/>
    </row>
    <row r="657" ht="12.75" customHeight="1">
      <c r="I657" s="147"/>
    </row>
    <row r="658" ht="12.75" customHeight="1">
      <c r="I658" s="147"/>
    </row>
    <row r="659" ht="12.75" customHeight="1">
      <c r="I659" s="147"/>
    </row>
    <row r="660" ht="12.75" customHeight="1">
      <c r="I660" s="147"/>
    </row>
    <row r="661" ht="12.75" customHeight="1">
      <c r="I661" s="147"/>
    </row>
    <row r="662" ht="12.75" customHeight="1">
      <c r="I662" s="147"/>
    </row>
    <row r="663" ht="12.75" customHeight="1">
      <c r="I663" s="147"/>
    </row>
    <row r="664" ht="12.75" customHeight="1">
      <c r="I664" s="147"/>
    </row>
    <row r="665" ht="12.75" customHeight="1">
      <c r="I665" s="147"/>
    </row>
    <row r="666" ht="12.75" customHeight="1">
      <c r="I666" s="147"/>
    </row>
    <row r="667" ht="12.75" customHeight="1">
      <c r="I667" s="147"/>
    </row>
    <row r="668" ht="12.75" customHeight="1">
      <c r="I668" s="147"/>
    </row>
    <row r="669" ht="12.75" customHeight="1">
      <c r="I669" s="147"/>
    </row>
    <row r="670" ht="12.75" customHeight="1">
      <c r="I670" s="147"/>
    </row>
    <row r="671" ht="12.75" customHeight="1">
      <c r="I671" s="147"/>
    </row>
    <row r="672" ht="12.75" customHeight="1">
      <c r="I672" s="147"/>
    </row>
    <row r="673" ht="12.75" customHeight="1">
      <c r="I673" s="147"/>
    </row>
    <row r="674" ht="12.75" customHeight="1">
      <c r="I674" s="147"/>
    </row>
    <row r="675" ht="12.75" customHeight="1">
      <c r="I675" s="147"/>
    </row>
    <row r="676" ht="12.75" customHeight="1">
      <c r="I676" s="147"/>
    </row>
    <row r="677" ht="12.75" customHeight="1">
      <c r="I677" s="147"/>
    </row>
    <row r="678" ht="12.75" customHeight="1">
      <c r="I678" s="147"/>
    </row>
    <row r="679" ht="12.75" customHeight="1">
      <c r="I679" s="147"/>
    </row>
    <row r="680" ht="12.75" customHeight="1">
      <c r="I680" s="147"/>
    </row>
    <row r="681" ht="12.75" customHeight="1">
      <c r="I681" s="147"/>
    </row>
    <row r="682" ht="12.75" customHeight="1">
      <c r="I682" s="147"/>
    </row>
    <row r="683" ht="12.75" customHeight="1">
      <c r="I683" s="147"/>
    </row>
    <row r="684" ht="12.75" customHeight="1">
      <c r="I684" s="147"/>
    </row>
    <row r="685" ht="12.75" customHeight="1">
      <c r="I685" s="147"/>
    </row>
    <row r="686" ht="12.75" customHeight="1">
      <c r="I686" s="147"/>
    </row>
    <row r="687" ht="12.75" customHeight="1">
      <c r="I687" s="147"/>
    </row>
    <row r="688" ht="12.75" customHeight="1">
      <c r="I688" s="147"/>
    </row>
    <row r="689" ht="12.75" customHeight="1">
      <c r="I689" s="147"/>
    </row>
    <row r="690" ht="12.75" customHeight="1">
      <c r="I690" s="147"/>
    </row>
    <row r="691" ht="12.75" customHeight="1">
      <c r="I691" s="147"/>
    </row>
    <row r="692" ht="12.75" customHeight="1">
      <c r="I692" s="147"/>
    </row>
    <row r="693" ht="12.75" customHeight="1">
      <c r="I693" s="147"/>
    </row>
    <row r="694" ht="12.75" customHeight="1">
      <c r="I694" s="147"/>
    </row>
    <row r="695" ht="12.75" customHeight="1">
      <c r="I695" s="147"/>
    </row>
    <row r="696" ht="12.75" customHeight="1">
      <c r="I696" s="147"/>
    </row>
    <row r="697" ht="12.75" customHeight="1">
      <c r="I697" s="147"/>
    </row>
    <row r="698" ht="12.75" customHeight="1">
      <c r="I698" s="147"/>
    </row>
    <row r="699" ht="12.75" customHeight="1">
      <c r="I699" s="147"/>
    </row>
    <row r="700" ht="12.75" customHeight="1">
      <c r="I700" s="147"/>
    </row>
    <row r="701" ht="12.75" customHeight="1">
      <c r="I701" s="147"/>
    </row>
    <row r="702" ht="12.75" customHeight="1">
      <c r="I702" s="147"/>
    </row>
    <row r="703" ht="12.75" customHeight="1">
      <c r="I703" s="147"/>
    </row>
    <row r="704" ht="12.75" customHeight="1">
      <c r="I704" s="147"/>
    </row>
    <row r="705" ht="12.75" customHeight="1">
      <c r="I705" s="147"/>
    </row>
    <row r="706" ht="12.75" customHeight="1">
      <c r="I706" s="147"/>
    </row>
    <row r="707" ht="12.75" customHeight="1">
      <c r="I707" s="147"/>
    </row>
    <row r="708" ht="12.75" customHeight="1">
      <c r="I708" s="147"/>
    </row>
    <row r="709" ht="12.75" customHeight="1">
      <c r="I709" s="147"/>
    </row>
    <row r="710" ht="12.75" customHeight="1">
      <c r="I710" s="147"/>
    </row>
    <row r="711" ht="12.75" customHeight="1">
      <c r="I711" s="147"/>
    </row>
    <row r="712" ht="12.75" customHeight="1">
      <c r="I712" s="147"/>
    </row>
    <row r="713" ht="12.75" customHeight="1">
      <c r="I713" s="147"/>
    </row>
    <row r="714" ht="12.75" customHeight="1">
      <c r="I714" s="147"/>
    </row>
    <row r="715" ht="12.75" customHeight="1">
      <c r="I715" s="147"/>
    </row>
    <row r="716" ht="12.75" customHeight="1">
      <c r="I716" s="147"/>
    </row>
    <row r="717" ht="12.75" customHeight="1">
      <c r="I717" s="147"/>
    </row>
    <row r="718" ht="12.75" customHeight="1">
      <c r="I718" s="147"/>
    </row>
    <row r="719" ht="12.75" customHeight="1">
      <c r="I719" s="147"/>
    </row>
    <row r="720" ht="12.75" customHeight="1">
      <c r="I720" s="147"/>
    </row>
    <row r="721" ht="12.75" customHeight="1">
      <c r="I721" s="147"/>
    </row>
    <row r="722" ht="12.75" customHeight="1">
      <c r="I722" s="147"/>
    </row>
    <row r="723" ht="12.75" customHeight="1">
      <c r="I723" s="147"/>
    </row>
    <row r="724" ht="12.75" customHeight="1">
      <c r="I724" s="147"/>
    </row>
    <row r="725" ht="12.75" customHeight="1">
      <c r="I725" s="147"/>
    </row>
    <row r="726" ht="12.75" customHeight="1">
      <c r="I726" s="147"/>
    </row>
    <row r="727" ht="12.75" customHeight="1">
      <c r="I727" s="147"/>
    </row>
    <row r="728" ht="12.75" customHeight="1">
      <c r="I728" s="147"/>
    </row>
    <row r="729" ht="12.75" customHeight="1">
      <c r="I729" s="147"/>
    </row>
    <row r="730" ht="12.75" customHeight="1">
      <c r="I730" s="147"/>
    </row>
    <row r="731" ht="12.75" customHeight="1">
      <c r="I731" s="147"/>
    </row>
    <row r="732" ht="12.75" customHeight="1">
      <c r="I732" s="147"/>
    </row>
    <row r="733" ht="12.75" customHeight="1">
      <c r="I733" s="147"/>
    </row>
    <row r="734" ht="12.75" customHeight="1">
      <c r="I734" s="147"/>
    </row>
    <row r="735" ht="12.75" customHeight="1">
      <c r="I735" s="147"/>
    </row>
    <row r="736" ht="12.75" customHeight="1">
      <c r="I736" s="147"/>
    </row>
    <row r="737" ht="12.75" customHeight="1">
      <c r="I737" s="147"/>
    </row>
    <row r="738" ht="12.75" customHeight="1">
      <c r="I738" s="147"/>
    </row>
    <row r="739" ht="12.75" customHeight="1">
      <c r="I739" s="147"/>
    </row>
    <row r="740" ht="12.75" customHeight="1">
      <c r="I740" s="147"/>
    </row>
    <row r="741" ht="12.75" customHeight="1">
      <c r="I741" s="147"/>
    </row>
    <row r="742" ht="12.75" customHeight="1">
      <c r="I742" s="147"/>
    </row>
    <row r="743" ht="12.75" customHeight="1">
      <c r="I743" s="147"/>
    </row>
    <row r="744" ht="12.75" customHeight="1">
      <c r="I744" s="147"/>
    </row>
    <row r="745" ht="12.75" customHeight="1">
      <c r="I745" s="147"/>
    </row>
    <row r="746" ht="12.75" customHeight="1">
      <c r="I746" s="147"/>
    </row>
    <row r="747" ht="12.75" customHeight="1">
      <c r="I747" s="147"/>
    </row>
    <row r="748" ht="12.75" customHeight="1">
      <c r="I748" s="147"/>
    </row>
    <row r="749" ht="12.75" customHeight="1">
      <c r="I749" s="147"/>
    </row>
    <row r="750" ht="12.75" customHeight="1">
      <c r="I750" s="147"/>
    </row>
    <row r="751" ht="12.75" customHeight="1">
      <c r="I751" s="147"/>
    </row>
    <row r="752" ht="12.75" customHeight="1">
      <c r="I752" s="147"/>
    </row>
    <row r="753" ht="12.75" customHeight="1">
      <c r="I753" s="147"/>
    </row>
    <row r="754" ht="12.75" customHeight="1">
      <c r="I754" s="147"/>
    </row>
    <row r="755" ht="12.75" customHeight="1">
      <c r="I755" s="147"/>
    </row>
    <row r="756" ht="12.75" customHeight="1">
      <c r="I756" s="147"/>
    </row>
    <row r="757" ht="12.75" customHeight="1">
      <c r="I757" s="147"/>
    </row>
    <row r="758" ht="12.75" customHeight="1">
      <c r="I758" s="147"/>
    </row>
    <row r="759" ht="12.75" customHeight="1">
      <c r="I759" s="147"/>
    </row>
    <row r="760" ht="12.75" customHeight="1">
      <c r="I760" s="147"/>
    </row>
    <row r="761" ht="12.75" customHeight="1">
      <c r="I761" s="147"/>
    </row>
    <row r="762" ht="12.75" customHeight="1">
      <c r="I762" s="147"/>
    </row>
    <row r="763" ht="12.75" customHeight="1">
      <c r="I763" s="147"/>
    </row>
    <row r="764" ht="12.75" customHeight="1">
      <c r="I764" s="147"/>
    </row>
    <row r="765" ht="12.75" customHeight="1">
      <c r="I765" s="147"/>
    </row>
    <row r="766" ht="12.75" customHeight="1">
      <c r="I766" s="147"/>
    </row>
    <row r="767" ht="12.75" customHeight="1">
      <c r="I767" s="147"/>
    </row>
    <row r="768" ht="12.75" customHeight="1">
      <c r="I768" s="147"/>
    </row>
    <row r="769" ht="12.75" customHeight="1">
      <c r="I769" s="147"/>
    </row>
    <row r="770" ht="12.75" customHeight="1">
      <c r="I770" s="147"/>
    </row>
    <row r="771" ht="12.75" customHeight="1">
      <c r="I771" s="147"/>
    </row>
    <row r="772" ht="12.75" customHeight="1">
      <c r="I772" s="147"/>
    </row>
    <row r="773" ht="12.75" customHeight="1">
      <c r="I773" s="147"/>
    </row>
    <row r="774" ht="12.75" customHeight="1">
      <c r="I774" s="147"/>
    </row>
    <row r="775" ht="12.75" customHeight="1">
      <c r="I775" s="147"/>
    </row>
    <row r="776" ht="12.75" customHeight="1">
      <c r="I776" s="147"/>
    </row>
    <row r="777" ht="12.75" customHeight="1">
      <c r="I777" s="147"/>
    </row>
    <row r="778" ht="12.75" customHeight="1">
      <c r="I778" s="147"/>
    </row>
    <row r="779" ht="12.75" customHeight="1">
      <c r="I779" s="147"/>
    </row>
    <row r="780" ht="12.75" customHeight="1">
      <c r="I780" s="147"/>
    </row>
    <row r="781" ht="12.75" customHeight="1">
      <c r="I781" s="147"/>
    </row>
    <row r="782" ht="12.75" customHeight="1">
      <c r="I782" s="147"/>
    </row>
    <row r="783" ht="12.75" customHeight="1">
      <c r="I783" s="147"/>
    </row>
    <row r="784" ht="12.75" customHeight="1">
      <c r="I784" s="147"/>
    </row>
    <row r="785" ht="12.75" customHeight="1">
      <c r="I785" s="147"/>
    </row>
    <row r="786" ht="12.75" customHeight="1">
      <c r="I786" s="147"/>
    </row>
    <row r="787" ht="12.75" customHeight="1">
      <c r="I787" s="147"/>
    </row>
    <row r="788" ht="12.75" customHeight="1">
      <c r="I788" s="147"/>
    </row>
    <row r="789" ht="12.75" customHeight="1">
      <c r="I789" s="147"/>
    </row>
    <row r="790" ht="12.75" customHeight="1">
      <c r="I790" s="147"/>
    </row>
    <row r="791" ht="12.75" customHeight="1">
      <c r="I791" s="147"/>
    </row>
    <row r="792" ht="12.75" customHeight="1">
      <c r="I792" s="147"/>
    </row>
    <row r="793" ht="12.75" customHeight="1">
      <c r="I793" s="147"/>
    </row>
    <row r="794" ht="12.75" customHeight="1">
      <c r="I794" s="147"/>
    </row>
    <row r="795" ht="12.75" customHeight="1">
      <c r="I795" s="147"/>
    </row>
    <row r="796" ht="12.75" customHeight="1">
      <c r="I796" s="147"/>
    </row>
    <row r="797" ht="12.75" customHeight="1">
      <c r="I797" s="147"/>
    </row>
    <row r="798" ht="12.75" customHeight="1">
      <c r="I798" s="147"/>
    </row>
    <row r="799" ht="12.75" customHeight="1">
      <c r="I799" s="147"/>
    </row>
    <row r="800" ht="12.75" customHeight="1">
      <c r="I800" s="147"/>
    </row>
    <row r="801" ht="12.75" customHeight="1">
      <c r="I801" s="147"/>
    </row>
    <row r="802" ht="12.75" customHeight="1">
      <c r="I802" s="147"/>
    </row>
    <row r="803" ht="12.75" customHeight="1">
      <c r="I803" s="147"/>
    </row>
    <row r="804" ht="12.75" customHeight="1">
      <c r="I804" s="147"/>
    </row>
    <row r="805" ht="12.75" customHeight="1">
      <c r="I805" s="147"/>
    </row>
    <row r="806" ht="12.75" customHeight="1">
      <c r="I806" s="147"/>
    </row>
    <row r="807" ht="12.75" customHeight="1">
      <c r="I807" s="147"/>
    </row>
    <row r="808" ht="12.75" customHeight="1">
      <c r="I808" s="147"/>
    </row>
    <row r="809" ht="12.75" customHeight="1">
      <c r="I809" s="147"/>
    </row>
    <row r="810" ht="12.75" customHeight="1">
      <c r="I810" s="147"/>
    </row>
    <row r="811" ht="12.75" customHeight="1">
      <c r="I811" s="147"/>
    </row>
    <row r="812" ht="12.75" customHeight="1">
      <c r="I812" s="147"/>
    </row>
    <row r="813" ht="12.75" customHeight="1">
      <c r="I813" s="147"/>
    </row>
    <row r="814" ht="12.75" customHeight="1">
      <c r="I814" s="147"/>
    </row>
    <row r="815" ht="12.75" customHeight="1">
      <c r="I815" s="147"/>
    </row>
    <row r="816" ht="12.75" customHeight="1">
      <c r="I816" s="147"/>
    </row>
    <row r="817" ht="12.75" customHeight="1">
      <c r="I817" s="147"/>
    </row>
    <row r="818" ht="12.75" customHeight="1">
      <c r="I818" s="147"/>
    </row>
    <row r="819" ht="12.75" customHeight="1">
      <c r="I819" s="147"/>
    </row>
    <row r="820" ht="12.75" customHeight="1">
      <c r="I820" s="147"/>
    </row>
    <row r="821" ht="12.75" customHeight="1">
      <c r="I821" s="147"/>
    </row>
    <row r="822" ht="12.75" customHeight="1">
      <c r="I822" s="147"/>
    </row>
    <row r="823" ht="12.75" customHeight="1">
      <c r="I823" s="147"/>
    </row>
    <row r="824" ht="12.75" customHeight="1">
      <c r="I824" s="147"/>
    </row>
    <row r="825" ht="12.75" customHeight="1">
      <c r="I825" s="147"/>
    </row>
    <row r="826" ht="12.75" customHeight="1">
      <c r="I826" s="147"/>
    </row>
    <row r="827" ht="12.75" customHeight="1">
      <c r="I827" s="147"/>
    </row>
    <row r="828" ht="12.75" customHeight="1">
      <c r="I828" s="147"/>
    </row>
    <row r="829" ht="12.75" customHeight="1">
      <c r="I829" s="147"/>
    </row>
    <row r="830" ht="12.75" customHeight="1">
      <c r="I830" s="147"/>
    </row>
    <row r="831" ht="12.75" customHeight="1">
      <c r="I831" s="147"/>
    </row>
    <row r="832" ht="12.75" customHeight="1">
      <c r="I832" s="147"/>
    </row>
    <row r="833" ht="12.75" customHeight="1">
      <c r="I833" s="147"/>
    </row>
    <row r="834" ht="12.75" customHeight="1">
      <c r="I834" s="147"/>
    </row>
    <row r="835" ht="12.75" customHeight="1">
      <c r="I835" s="147"/>
    </row>
    <row r="836" ht="12.75" customHeight="1">
      <c r="I836" s="147"/>
    </row>
    <row r="837" ht="12.75" customHeight="1">
      <c r="I837" s="147"/>
    </row>
    <row r="838" ht="12.75" customHeight="1">
      <c r="I838" s="147"/>
    </row>
    <row r="839" ht="12.75" customHeight="1">
      <c r="I839" s="147"/>
    </row>
    <row r="840" ht="12.75" customHeight="1">
      <c r="I840" s="147"/>
    </row>
    <row r="841" ht="12.75" customHeight="1">
      <c r="I841" s="147"/>
    </row>
    <row r="842" ht="12.75" customHeight="1">
      <c r="I842" s="147"/>
    </row>
    <row r="843" ht="12.75" customHeight="1">
      <c r="I843" s="147"/>
    </row>
    <row r="844" ht="12.75" customHeight="1">
      <c r="I844" s="147"/>
    </row>
    <row r="845" ht="12.75" customHeight="1">
      <c r="I845" s="147"/>
    </row>
    <row r="846" ht="12.75" customHeight="1">
      <c r="I846" s="147"/>
    </row>
    <row r="847" ht="12.75" customHeight="1">
      <c r="I847" s="147"/>
    </row>
    <row r="848" ht="12.75" customHeight="1">
      <c r="I848" s="147"/>
    </row>
    <row r="849" ht="12.75" customHeight="1">
      <c r="I849" s="147"/>
    </row>
    <row r="850" ht="12.75" customHeight="1">
      <c r="I850" s="147"/>
    </row>
    <row r="851" ht="12.75" customHeight="1">
      <c r="I851" s="147"/>
    </row>
    <row r="852" ht="12.75" customHeight="1">
      <c r="I852" s="147"/>
    </row>
    <row r="853" ht="12.75" customHeight="1">
      <c r="I853" s="147"/>
    </row>
    <row r="854" ht="12.75" customHeight="1">
      <c r="I854" s="147"/>
    </row>
    <row r="855" ht="12.75" customHeight="1">
      <c r="I855" s="147"/>
    </row>
    <row r="856" ht="12.75" customHeight="1">
      <c r="I856" s="147"/>
    </row>
    <row r="857" ht="12.75" customHeight="1">
      <c r="I857" s="147"/>
    </row>
    <row r="858" ht="12.75" customHeight="1">
      <c r="I858" s="147"/>
    </row>
    <row r="859" ht="12.75" customHeight="1">
      <c r="I859" s="147"/>
    </row>
    <row r="860" ht="12.75" customHeight="1">
      <c r="I860" s="147"/>
    </row>
    <row r="861" ht="12.75" customHeight="1">
      <c r="I861" s="147"/>
    </row>
    <row r="862" ht="12.75" customHeight="1">
      <c r="I862" s="147"/>
    </row>
    <row r="863" ht="12.75" customHeight="1">
      <c r="I863" s="147"/>
    </row>
    <row r="864" ht="12.75" customHeight="1">
      <c r="I864" s="147"/>
    </row>
    <row r="865" ht="12.75" customHeight="1">
      <c r="I865" s="147"/>
    </row>
    <row r="866" ht="12.75" customHeight="1">
      <c r="I866" s="147"/>
    </row>
    <row r="867" ht="12.75" customHeight="1">
      <c r="I867" s="147"/>
    </row>
    <row r="868" ht="12.75" customHeight="1">
      <c r="I868" s="147"/>
    </row>
    <row r="869" ht="12.75" customHeight="1">
      <c r="I869" s="147"/>
    </row>
    <row r="870" ht="12.75" customHeight="1">
      <c r="I870" s="147"/>
    </row>
    <row r="871" ht="12.75" customHeight="1">
      <c r="I871" s="147"/>
    </row>
    <row r="872" ht="12.75" customHeight="1">
      <c r="I872" s="147"/>
    </row>
    <row r="873" ht="12.75" customHeight="1">
      <c r="I873" s="147"/>
    </row>
    <row r="874" ht="12.75" customHeight="1">
      <c r="I874" s="147"/>
    </row>
    <row r="875" ht="12.75" customHeight="1">
      <c r="I875" s="147"/>
    </row>
    <row r="876" ht="12.75" customHeight="1">
      <c r="I876" s="147"/>
    </row>
    <row r="877" ht="12.75" customHeight="1">
      <c r="I877" s="147"/>
    </row>
    <row r="878" ht="12.75" customHeight="1">
      <c r="I878" s="147"/>
    </row>
    <row r="879" ht="12.75" customHeight="1">
      <c r="I879" s="147"/>
    </row>
    <row r="880" ht="12.75" customHeight="1">
      <c r="I880" s="147"/>
    </row>
    <row r="881" ht="12.75" customHeight="1">
      <c r="I881" s="147"/>
    </row>
    <row r="882" ht="12.75" customHeight="1">
      <c r="I882" s="147"/>
    </row>
    <row r="883" ht="12.75" customHeight="1">
      <c r="I883" s="147"/>
    </row>
    <row r="884" ht="12.75" customHeight="1">
      <c r="I884" s="147"/>
    </row>
    <row r="885" ht="12.75" customHeight="1">
      <c r="I885" s="147"/>
    </row>
    <row r="886" ht="12.75" customHeight="1">
      <c r="I886" s="147"/>
    </row>
    <row r="887" ht="12.75" customHeight="1">
      <c r="I887" s="147"/>
    </row>
    <row r="888" ht="12.75" customHeight="1">
      <c r="I888" s="147"/>
    </row>
    <row r="889" ht="12.75" customHeight="1">
      <c r="I889" s="147"/>
    </row>
    <row r="890" ht="12.75" customHeight="1">
      <c r="I890" s="147"/>
    </row>
    <row r="891" ht="12.75" customHeight="1">
      <c r="I891" s="147"/>
    </row>
    <row r="892" ht="12.75" customHeight="1">
      <c r="I892" s="147"/>
    </row>
    <row r="893" ht="12.75" customHeight="1">
      <c r="I893" s="147"/>
    </row>
    <row r="894" ht="12.75" customHeight="1">
      <c r="I894" s="147"/>
    </row>
    <row r="895" ht="12.75" customHeight="1">
      <c r="I895" s="147"/>
    </row>
    <row r="896" ht="12.75" customHeight="1">
      <c r="I896" s="147"/>
    </row>
    <row r="897" ht="12.75" customHeight="1">
      <c r="I897" s="147"/>
    </row>
    <row r="898" ht="12.75" customHeight="1">
      <c r="I898" s="147"/>
    </row>
    <row r="899" ht="12.75" customHeight="1">
      <c r="I899" s="147"/>
    </row>
    <row r="900" ht="12.75" customHeight="1">
      <c r="I900" s="147"/>
    </row>
    <row r="901" ht="12.75" customHeight="1">
      <c r="I901" s="147"/>
    </row>
    <row r="902" ht="12.75" customHeight="1">
      <c r="I902" s="147"/>
    </row>
    <row r="903" ht="12.75" customHeight="1">
      <c r="I903" s="147"/>
    </row>
    <row r="904" ht="12.75" customHeight="1">
      <c r="I904" s="147"/>
    </row>
    <row r="905" ht="12.75" customHeight="1">
      <c r="I905" s="147"/>
    </row>
    <row r="906" ht="12.75" customHeight="1">
      <c r="I906" s="147"/>
    </row>
    <row r="907" ht="12.75" customHeight="1">
      <c r="I907" s="147"/>
    </row>
    <row r="908" ht="12.75" customHeight="1">
      <c r="I908" s="147"/>
    </row>
    <row r="909" ht="12.75" customHeight="1">
      <c r="I909" s="147"/>
    </row>
    <row r="910" ht="12.75" customHeight="1">
      <c r="I910" s="147"/>
    </row>
    <row r="911" ht="12.75" customHeight="1">
      <c r="I911" s="147"/>
    </row>
    <row r="912" ht="12.75" customHeight="1">
      <c r="I912" s="147"/>
    </row>
    <row r="913" ht="12.75" customHeight="1">
      <c r="I913" s="147"/>
    </row>
    <row r="914" ht="12.75" customHeight="1">
      <c r="I914" s="147"/>
    </row>
    <row r="915" ht="12.75" customHeight="1">
      <c r="I915" s="147"/>
    </row>
    <row r="916" ht="12.75" customHeight="1">
      <c r="I916" s="147"/>
    </row>
    <row r="917" ht="12.75" customHeight="1">
      <c r="I917" s="147"/>
    </row>
    <row r="918" ht="12.75" customHeight="1">
      <c r="I918" s="147"/>
    </row>
    <row r="919" ht="12.75" customHeight="1">
      <c r="I919" s="147"/>
    </row>
    <row r="920" ht="12.75" customHeight="1">
      <c r="I920" s="147"/>
    </row>
    <row r="921" ht="12.75" customHeight="1">
      <c r="I921" s="147"/>
    </row>
    <row r="922" ht="12.75" customHeight="1">
      <c r="I922" s="147"/>
    </row>
    <row r="923" ht="12.75" customHeight="1">
      <c r="I923" s="147"/>
    </row>
    <row r="924" ht="12.75" customHeight="1">
      <c r="I924" s="147"/>
    </row>
    <row r="925" ht="12.75" customHeight="1">
      <c r="I925" s="147"/>
    </row>
    <row r="926" ht="12.75" customHeight="1">
      <c r="I926" s="147"/>
    </row>
    <row r="927" ht="12.75" customHeight="1">
      <c r="I927" s="147"/>
    </row>
    <row r="928" ht="12.75" customHeight="1">
      <c r="I928" s="147"/>
    </row>
    <row r="929" ht="12.75" customHeight="1">
      <c r="I929" s="147"/>
    </row>
    <row r="930" ht="12.75" customHeight="1">
      <c r="I930" s="147"/>
    </row>
    <row r="931" ht="12.75" customHeight="1">
      <c r="I931" s="147"/>
    </row>
    <row r="932" ht="12.75" customHeight="1">
      <c r="I932" s="147"/>
    </row>
    <row r="933" ht="12.75" customHeight="1">
      <c r="I933" s="147"/>
    </row>
    <row r="934" ht="12.75" customHeight="1">
      <c r="I934" s="147"/>
    </row>
    <row r="935" ht="12.75" customHeight="1">
      <c r="I935" s="147"/>
    </row>
    <row r="936" ht="12.75" customHeight="1">
      <c r="I936" s="147"/>
    </row>
    <row r="937" ht="12.75" customHeight="1">
      <c r="I937" s="147"/>
    </row>
    <row r="938" ht="12.75" customHeight="1">
      <c r="I938" s="147"/>
    </row>
    <row r="939" ht="12.75" customHeight="1">
      <c r="I939" s="147"/>
    </row>
    <row r="940" ht="12.75" customHeight="1">
      <c r="I940" s="147"/>
    </row>
    <row r="941" ht="12.75" customHeight="1">
      <c r="I941" s="147"/>
    </row>
    <row r="942" ht="12.75" customHeight="1">
      <c r="I942" s="147"/>
    </row>
    <row r="943" ht="12.75" customHeight="1">
      <c r="I943" s="147"/>
    </row>
    <row r="944" ht="12.75" customHeight="1">
      <c r="I944" s="147"/>
    </row>
    <row r="945" ht="12.75" customHeight="1">
      <c r="I945" s="147"/>
    </row>
    <row r="946" ht="12.75" customHeight="1">
      <c r="I946" s="147"/>
    </row>
    <row r="947" ht="12.75" customHeight="1">
      <c r="I947" s="147"/>
    </row>
    <row r="948" ht="12.75" customHeight="1">
      <c r="I948" s="147"/>
    </row>
    <row r="949" ht="12.75" customHeight="1">
      <c r="I949" s="147"/>
    </row>
    <row r="950" ht="12.75" customHeight="1">
      <c r="I950" s="147"/>
    </row>
    <row r="951" ht="12.75" customHeight="1">
      <c r="I951" s="147"/>
    </row>
    <row r="952" ht="12.75" customHeight="1">
      <c r="I952" s="147"/>
    </row>
    <row r="953" ht="12.75" customHeight="1">
      <c r="I953" s="147"/>
    </row>
    <row r="954" ht="12.75" customHeight="1">
      <c r="I954" s="147"/>
    </row>
    <row r="955" ht="12.75" customHeight="1">
      <c r="I955" s="147"/>
    </row>
    <row r="956" ht="12.75" customHeight="1">
      <c r="I956" s="147"/>
    </row>
    <row r="957" ht="12.75" customHeight="1">
      <c r="I957" s="147"/>
    </row>
    <row r="958" ht="12.75" customHeight="1">
      <c r="I958" s="147"/>
    </row>
    <row r="959" ht="12.75" customHeight="1">
      <c r="I959" s="147"/>
    </row>
    <row r="960" ht="12.75" customHeight="1">
      <c r="I960" s="147"/>
    </row>
    <row r="961" ht="12.75" customHeight="1">
      <c r="I961" s="147"/>
    </row>
    <row r="962" ht="12.75" customHeight="1">
      <c r="I962" s="147"/>
    </row>
    <row r="963" ht="12.75" customHeight="1">
      <c r="I963" s="147"/>
    </row>
    <row r="964" ht="12.75" customHeight="1">
      <c r="I964" s="147"/>
    </row>
    <row r="965" ht="12.75" customHeight="1">
      <c r="I965" s="147"/>
    </row>
    <row r="966" ht="12.75" customHeight="1">
      <c r="I966" s="147"/>
    </row>
    <row r="967" ht="12.75" customHeight="1">
      <c r="I967" s="147"/>
    </row>
    <row r="968" ht="12.75" customHeight="1">
      <c r="I968" s="147"/>
    </row>
    <row r="969" ht="12.75" customHeight="1">
      <c r="I969" s="147"/>
    </row>
    <row r="970" ht="12.75" customHeight="1">
      <c r="I970" s="147"/>
    </row>
    <row r="971" ht="12.75" customHeight="1">
      <c r="I971" s="147"/>
    </row>
    <row r="972" ht="12.75" customHeight="1">
      <c r="I972" s="147"/>
    </row>
    <row r="973" ht="12.75" customHeight="1">
      <c r="I973" s="147"/>
    </row>
    <row r="974" ht="12.75" customHeight="1">
      <c r="I974" s="147"/>
    </row>
    <row r="975" ht="12.75" customHeight="1">
      <c r="I975" s="147"/>
    </row>
    <row r="976" ht="12.75" customHeight="1">
      <c r="I976" s="147"/>
    </row>
    <row r="977" ht="12.75" customHeight="1">
      <c r="I977" s="147"/>
    </row>
    <row r="978" ht="12.75" customHeight="1">
      <c r="I978" s="147"/>
    </row>
    <row r="979" ht="12.75" customHeight="1">
      <c r="I979" s="147"/>
    </row>
    <row r="980" ht="12.75" customHeight="1">
      <c r="I980" s="147"/>
    </row>
    <row r="981" ht="12.75" customHeight="1">
      <c r="I981" s="147"/>
    </row>
    <row r="982" ht="12.75" customHeight="1">
      <c r="I982" s="147"/>
    </row>
    <row r="983" ht="12.75" customHeight="1">
      <c r="I983" s="147"/>
    </row>
    <row r="984" ht="12.75" customHeight="1">
      <c r="I984" s="147"/>
    </row>
    <row r="985" ht="12.75" customHeight="1">
      <c r="I985" s="147"/>
    </row>
    <row r="986" ht="12.75" customHeight="1">
      <c r="I986" s="147"/>
    </row>
    <row r="987" ht="12.75" customHeight="1">
      <c r="I987" s="147"/>
    </row>
    <row r="988" ht="12.75" customHeight="1">
      <c r="I988" s="147"/>
    </row>
    <row r="989" ht="12.75" customHeight="1">
      <c r="I989" s="147"/>
    </row>
    <row r="990" ht="12.75" customHeight="1">
      <c r="I990" s="147"/>
    </row>
    <row r="991" ht="12.75" customHeight="1">
      <c r="I991" s="147"/>
    </row>
    <row r="992" ht="12.75" customHeight="1">
      <c r="I992" s="147"/>
    </row>
    <row r="993" ht="12.75" customHeight="1">
      <c r="I993" s="147"/>
    </row>
    <row r="994" ht="12.75" customHeight="1">
      <c r="I994" s="147"/>
    </row>
    <row r="995" ht="12.75" customHeight="1">
      <c r="I995" s="147"/>
    </row>
    <row r="996" ht="12.75" customHeight="1">
      <c r="I996" s="147"/>
    </row>
    <row r="997" ht="12.75" customHeight="1">
      <c r="I997" s="147"/>
    </row>
    <row r="998" ht="12.75" customHeight="1">
      <c r="I998" s="147"/>
    </row>
    <row r="999" ht="12.75" customHeight="1">
      <c r="I999" s="147"/>
    </row>
    <row r="1000" ht="12.75" customHeight="1">
      <c r="I1000" s="147"/>
    </row>
  </sheetData>
  <printOptions/>
  <pageMargins bottom="0.75" footer="0.0" header="0.0" left="0.7" right="0.7" top="0.75"/>
  <pageSetup orientation="landscape"/>
  <headerFooter>
    <oddFooter>&amp;CCálculo dos Valores Estimativos após análise do Desvio Padrão.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.57"/>
    <col customWidth="1" min="2" max="2" width="35.43"/>
    <col customWidth="1" min="3" max="3" width="7.14"/>
    <col customWidth="1" min="4" max="4" width="8.71"/>
    <col customWidth="1" min="5" max="6" width="9.0"/>
    <col customWidth="1" min="7" max="7" width="9.14"/>
    <col customWidth="1" min="8" max="9" width="8.71"/>
    <col customWidth="1" min="10" max="18" width="9.0"/>
    <col customWidth="1" min="19" max="19" width="11.57"/>
    <col customWidth="1" min="20" max="20" width="11.71"/>
    <col customWidth="1" min="21" max="21" width="12.0"/>
    <col customWidth="1" min="22" max="23" width="12.14"/>
  </cols>
  <sheetData>
    <row r="1" ht="12.75" customHeight="1">
      <c r="A1" s="6"/>
      <c r="B1" s="7"/>
      <c r="C1" s="8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 t="s">
        <v>11</v>
      </c>
      <c r="V1" s="9" t="s">
        <v>12</v>
      </c>
      <c r="W1" s="10"/>
    </row>
    <row r="2" ht="45.0" customHeight="1">
      <c r="A2" s="11" t="s">
        <v>13</v>
      </c>
      <c r="B2" s="12" t="s">
        <v>14</v>
      </c>
      <c r="C2" s="13" t="s">
        <v>15</v>
      </c>
      <c r="D2" s="13" t="s">
        <v>16</v>
      </c>
      <c r="E2" s="14" t="s">
        <v>17</v>
      </c>
      <c r="F2" s="15" t="s">
        <v>18</v>
      </c>
      <c r="G2" s="14" t="s">
        <v>19</v>
      </c>
      <c r="H2" s="14" t="s">
        <v>20</v>
      </c>
      <c r="I2" s="14" t="s">
        <v>21</v>
      </c>
      <c r="J2" s="15" t="s">
        <v>22</v>
      </c>
      <c r="K2" s="14" t="s">
        <v>23</v>
      </c>
      <c r="L2" s="15" t="s">
        <v>24</v>
      </c>
      <c r="M2" s="14" t="s">
        <v>25</v>
      </c>
      <c r="N2" s="15" t="s">
        <v>26</v>
      </c>
      <c r="O2" s="15" t="s">
        <v>27</v>
      </c>
      <c r="P2" s="14" t="s">
        <v>28</v>
      </c>
      <c r="Q2" s="15" t="s">
        <v>29</v>
      </c>
      <c r="R2" s="15" t="s">
        <v>30</v>
      </c>
      <c r="S2" s="12" t="s">
        <v>31</v>
      </c>
      <c r="T2" s="12" t="s">
        <v>32</v>
      </c>
      <c r="U2" s="12" t="s">
        <v>33</v>
      </c>
      <c r="V2" s="16" t="s">
        <v>33</v>
      </c>
      <c r="W2" s="10"/>
    </row>
    <row r="3" ht="12.75" customHeight="1">
      <c r="A3" s="11"/>
      <c r="B3" s="12"/>
      <c r="C3" s="17"/>
      <c r="D3" s="18"/>
      <c r="E3" s="12"/>
      <c r="F3" s="12"/>
      <c r="G3" s="12"/>
      <c r="H3" s="12"/>
      <c r="I3" s="12"/>
      <c r="J3" s="12"/>
      <c r="K3" s="14"/>
      <c r="L3" s="12"/>
      <c r="M3" s="12"/>
      <c r="N3" s="12"/>
      <c r="O3" s="12"/>
      <c r="P3" s="12"/>
      <c r="Q3" s="12"/>
      <c r="R3" s="12"/>
      <c r="S3" s="12" t="s">
        <v>34</v>
      </c>
      <c r="T3" s="12" t="s">
        <v>35</v>
      </c>
      <c r="U3" s="12" t="s">
        <v>36</v>
      </c>
      <c r="V3" s="16" t="s">
        <v>37</v>
      </c>
      <c r="W3" s="10"/>
    </row>
    <row r="4" ht="20.25" customHeight="1">
      <c r="A4" s="19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 t="s">
        <v>38</v>
      </c>
      <c r="V4" s="22" t="s">
        <v>38</v>
      </c>
      <c r="W4" s="10"/>
    </row>
    <row r="5">
      <c r="A5" s="23">
        <v>1.0</v>
      </c>
      <c r="B5" s="24" t="s">
        <v>39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27"/>
    </row>
    <row r="6">
      <c r="A6" s="28">
        <v>43831.0</v>
      </c>
      <c r="B6" s="29" t="s">
        <v>40</v>
      </c>
      <c r="C6" s="30">
        <v>580.0</v>
      </c>
      <c r="D6" s="31" t="s">
        <v>41</v>
      </c>
      <c r="E6" s="32">
        <v>1300.0</v>
      </c>
      <c r="F6" s="33">
        <v>450.0</v>
      </c>
      <c r="G6" s="33"/>
      <c r="H6" s="33"/>
      <c r="I6" s="33"/>
      <c r="J6" s="33">
        <v>654.07</v>
      </c>
      <c r="K6" s="33">
        <v>593.21</v>
      </c>
      <c r="L6" s="33">
        <v>563.65</v>
      </c>
      <c r="M6" s="33">
        <v>520.14</v>
      </c>
      <c r="N6" s="33">
        <v>489.44</v>
      </c>
      <c r="O6" s="33">
        <v>452.02</v>
      </c>
      <c r="P6" s="33">
        <v>448.51</v>
      </c>
      <c r="Q6" s="33">
        <v>414.9</v>
      </c>
      <c r="R6" s="33">
        <v>409.86</v>
      </c>
      <c r="S6" s="34">
        <f>IF(SUM(E6:R6)&gt;0,ROUND(AVERAGE(E6:R6),2),"")</f>
        <v>572.35</v>
      </c>
      <c r="T6" s="34">
        <f>IF(COUNTA(E6:R6)=1,S6,(IF(SUM(E6:R6)&gt;0,ROUND(STDEV(E6:R6),2),"")))</f>
        <v>253.42</v>
      </c>
      <c r="U6" s="35">
        <f>IF(SUM(S6:T6)&gt;0,S6-T6,"")</f>
        <v>318.93</v>
      </c>
      <c r="V6" s="36">
        <f>IF(SUM(S6:T6)&gt;0,SUM(S6:T6),"")</f>
        <v>825.77</v>
      </c>
      <c r="W6" s="37" t="s">
        <v>42</v>
      </c>
    </row>
    <row r="7">
      <c r="A7" s="38">
        <v>2.0</v>
      </c>
      <c r="B7" s="39" t="s">
        <v>43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40"/>
      <c r="W7" s="41"/>
    </row>
    <row r="8">
      <c r="A8" s="28">
        <v>43832.0</v>
      </c>
      <c r="B8" s="42" t="s">
        <v>44</v>
      </c>
      <c r="C8" s="30">
        <v>100.0</v>
      </c>
      <c r="D8" s="31" t="s">
        <v>41</v>
      </c>
      <c r="E8" s="43">
        <v>1200.0</v>
      </c>
      <c r="F8" s="43">
        <v>800.0</v>
      </c>
      <c r="G8" s="44"/>
      <c r="H8" s="44"/>
      <c r="I8" s="44"/>
      <c r="J8" s="45">
        <v>1350.0</v>
      </c>
      <c r="K8" s="45">
        <v>1000.0</v>
      </c>
      <c r="L8" s="45">
        <v>960.0</v>
      </c>
      <c r="M8" s="45">
        <v>1590.0</v>
      </c>
      <c r="N8" s="45">
        <v>887.86</v>
      </c>
      <c r="O8" s="45">
        <v>1168.0</v>
      </c>
      <c r="P8" s="45">
        <v>1450.0</v>
      </c>
      <c r="Q8" s="45"/>
      <c r="R8" s="45">
        <v>915.5</v>
      </c>
      <c r="S8" s="34">
        <f t="shared" ref="S8:S26" si="1">IF(SUM(E8:R8)&gt;0,ROUND(AVERAGE(E8:R8),2),"")</f>
        <v>1132.14</v>
      </c>
      <c r="T8" s="34">
        <f t="shared" ref="T8:T26" si="2">IF(COUNTA(E8:R8)=1,S8,(IF(SUM(E8:R8)&gt;0,ROUND(STDEV(E8:R8),2),"")))</f>
        <v>264.16</v>
      </c>
      <c r="U8" s="35">
        <f t="shared" ref="U8:U26" si="3">IF(SUM(S8:T8)&gt;0,S8-T8,"")</f>
        <v>867.98</v>
      </c>
      <c r="V8" s="36">
        <f t="shared" ref="V8:V26" si="4">IF(SUM(S8:T8)&gt;0,SUM(S8:T8),"")</f>
        <v>1396.3</v>
      </c>
      <c r="W8" s="37" t="s">
        <v>42</v>
      </c>
    </row>
    <row r="9">
      <c r="A9" s="28">
        <v>43863.0</v>
      </c>
      <c r="B9" s="42" t="s">
        <v>45</v>
      </c>
      <c r="C9" s="30">
        <v>100.0</v>
      </c>
      <c r="D9" s="31" t="s">
        <v>41</v>
      </c>
      <c r="E9" s="43">
        <v>980.8</v>
      </c>
      <c r="F9" s="43">
        <v>650.0</v>
      </c>
      <c r="G9" s="43">
        <v>408.95</v>
      </c>
      <c r="H9" s="43">
        <v>616.75</v>
      </c>
      <c r="I9" s="43">
        <v>542.06</v>
      </c>
      <c r="J9" s="45">
        <v>1200.0</v>
      </c>
      <c r="K9" s="45"/>
      <c r="L9" s="45"/>
      <c r="M9" s="45"/>
      <c r="N9" s="45"/>
      <c r="O9" s="45"/>
      <c r="P9" s="45"/>
      <c r="Q9" s="45"/>
      <c r="R9" s="45">
        <v>830.67</v>
      </c>
      <c r="S9" s="34">
        <f t="shared" si="1"/>
        <v>747.03</v>
      </c>
      <c r="T9" s="34">
        <f t="shared" si="2"/>
        <v>273.72</v>
      </c>
      <c r="U9" s="35">
        <f t="shared" si="3"/>
        <v>473.31</v>
      </c>
      <c r="V9" s="36">
        <f t="shared" si="4"/>
        <v>1020.75</v>
      </c>
      <c r="W9" s="37" t="s">
        <v>46</v>
      </c>
    </row>
    <row r="10">
      <c r="A10" s="28">
        <v>43892.0</v>
      </c>
      <c r="B10" s="42" t="s">
        <v>47</v>
      </c>
      <c r="C10" s="30">
        <v>70.0</v>
      </c>
      <c r="D10" s="31" t="s">
        <v>41</v>
      </c>
      <c r="E10" s="43">
        <v>800.0</v>
      </c>
      <c r="F10" s="43">
        <v>725.0</v>
      </c>
      <c r="G10" s="43">
        <v>680.0</v>
      </c>
      <c r="H10" s="43">
        <v>613.95</v>
      </c>
      <c r="I10" s="43">
        <v>740.75</v>
      </c>
      <c r="J10" s="45">
        <v>1328.99</v>
      </c>
      <c r="K10" s="45">
        <v>1200.0</v>
      </c>
      <c r="L10" s="45">
        <v>612.0</v>
      </c>
      <c r="M10" s="45">
        <v>579.2</v>
      </c>
      <c r="N10" s="45">
        <v>769.69</v>
      </c>
      <c r="O10" s="45">
        <v>1980.0</v>
      </c>
      <c r="P10" s="45"/>
      <c r="Q10" s="45"/>
      <c r="R10" s="45">
        <v>680.0</v>
      </c>
      <c r="S10" s="34">
        <f t="shared" si="1"/>
        <v>892.47</v>
      </c>
      <c r="T10" s="34">
        <f t="shared" si="2"/>
        <v>414.2</v>
      </c>
      <c r="U10" s="35">
        <f t="shared" si="3"/>
        <v>478.27</v>
      </c>
      <c r="V10" s="36">
        <f t="shared" si="4"/>
        <v>1306.67</v>
      </c>
      <c r="W10" s="37" t="s">
        <v>46</v>
      </c>
    </row>
    <row r="11">
      <c r="A11" s="28">
        <v>43923.0</v>
      </c>
      <c r="B11" s="42" t="s">
        <v>48</v>
      </c>
      <c r="C11" s="30">
        <v>500.0</v>
      </c>
      <c r="D11" s="46" t="s">
        <v>49</v>
      </c>
      <c r="E11" s="43">
        <v>120.0</v>
      </c>
      <c r="F11" s="43">
        <v>150.0</v>
      </c>
      <c r="G11" s="44"/>
      <c r="H11" s="44"/>
      <c r="I11" s="44"/>
      <c r="J11" s="45">
        <v>166.67</v>
      </c>
      <c r="K11" s="45">
        <v>274.5</v>
      </c>
      <c r="L11" s="45">
        <v>252.0</v>
      </c>
      <c r="M11" s="45"/>
      <c r="N11" s="45"/>
      <c r="O11" s="45"/>
      <c r="P11" s="45"/>
      <c r="Q11" s="45"/>
      <c r="R11" s="45">
        <v>100.1</v>
      </c>
      <c r="S11" s="34">
        <f t="shared" si="1"/>
        <v>177.21</v>
      </c>
      <c r="T11" s="34">
        <f t="shared" si="2"/>
        <v>70.89</v>
      </c>
      <c r="U11" s="35">
        <f t="shared" si="3"/>
        <v>106.32</v>
      </c>
      <c r="V11" s="36">
        <f t="shared" si="4"/>
        <v>248.1</v>
      </c>
      <c r="W11" s="37" t="s">
        <v>42</v>
      </c>
    </row>
    <row r="12">
      <c r="A12" s="28">
        <v>43953.0</v>
      </c>
      <c r="B12" s="42" t="s">
        <v>50</v>
      </c>
      <c r="C12" s="30">
        <v>300.0</v>
      </c>
      <c r="D12" s="46" t="s">
        <v>49</v>
      </c>
      <c r="E12" s="43">
        <v>4.5</v>
      </c>
      <c r="F12" s="43">
        <v>3.5</v>
      </c>
      <c r="G12" s="43">
        <v>3.5</v>
      </c>
      <c r="H12" s="43"/>
      <c r="I12" s="44"/>
      <c r="J12" s="45"/>
      <c r="K12" s="45"/>
      <c r="L12" s="45"/>
      <c r="M12" s="45"/>
      <c r="N12" s="45"/>
      <c r="O12" s="45"/>
      <c r="P12" s="45"/>
      <c r="Q12" s="45"/>
      <c r="R12" s="45">
        <v>3.39</v>
      </c>
      <c r="S12" s="34">
        <f t="shared" si="1"/>
        <v>3.72</v>
      </c>
      <c r="T12" s="34">
        <f t="shared" si="2"/>
        <v>0.52</v>
      </c>
      <c r="U12" s="35">
        <f t="shared" si="3"/>
        <v>3.2</v>
      </c>
      <c r="V12" s="36">
        <f t="shared" si="4"/>
        <v>4.24</v>
      </c>
      <c r="W12" s="37" t="s">
        <v>46</v>
      </c>
    </row>
    <row r="13">
      <c r="A13" s="28">
        <v>43984.0</v>
      </c>
      <c r="B13" s="42" t="s">
        <v>51</v>
      </c>
      <c r="C13" s="30">
        <v>300.0</v>
      </c>
      <c r="D13" s="46" t="s">
        <v>49</v>
      </c>
      <c r="E13" s="43">
        <v>6.7</v>
      </c>
      <c r="F13" s="43">
        <v>3.55</v>
      </c>
      <c r="G13" s="43">
        <v>4.4</v>
      </c>
      <c r="H13" s="44"/>
      <c r="I13" s="44"/>
      <c r="J13" s="45">
        <v>5.63</v>
      </c>
      <c r="K13" s="45">
        <v>5.49</v>
      </c>
      <c r="L13" s="45">
        <v>3.0</v>
      </c>
      <c r="M13" s="45"/>
      <c r="N13" s="45"/>
      <c r="O13" s="45"/>
      <c r="P13" s="45"/>
      <c r="Q13" s="45"/>
      <c r="R13" s="45">
        <v>5.95</v>
      </c>
      <c r="S13" s="34">
        <f t="shared" si="1"/>
        <v>4.96</v>
      </c>
      <c r="T13" s="34">
        <f t="shared" si="2"/>
        <v>1.35</v>
      </c>
      <c r="U13" s="35">
        <f t="shared" si="3"/>
        <v>3.61</v>
      </c>
      <c r="V13" s="36">
        <f t="shared" si="4"/>
        <v>6.31</v>
      </c>
      <c r="W13" s="37" t="s">
        <v>46</v>
      </c>
    </row>
    <row r="14">
      <c r="A14" s="28">
        <v>44014.0</v>
      </c>
      <c r="B14" s="42" t="s">
        <v>52</v>
      </c>
      <c r="C14" s="30">
        <v>300.0</v>
      </c>
      <c r="D14" s="46" t="s">
        <v>49</v>
      </c>
      <c r="E14" s="43">
        <v>19.5</v>
      </c>
      <c r="F14" s="43">
        <v>3.85</v>
      </c>
      <c r="G14" s="43">
        <v>3.7</v>
      </c>
      <c r="H14" s="43"/>
      <c r="I14" s="44"/>
      <c r="J14" s="45">
        <v>6.47</v>
      </c>
      <c r="K14" s="45">
        <v>6.49</v>
      </c>
      <c r="L14" s="45"/>
      <c r="M14" s="45"/>
      <c r="N14" s="45"/>
      <c r="O14" s="45"/>
      <c r="P14" s="45"/>
      <c r="Q14" s="45"/>
      <c r="R14" s="45">
        <v>16.21</v>
      </c>
      <c r="S14" s="34">
        <f t="shared" si="1"/>
        <v>9.37</v>
      </c>
      <c r="T14" s="34">
        <f t="shared" si="2"/>
        <v>6.76</v>
      </c>
      <c r="U14" s="35">
        <f t="shared" si="3"/>
        <v>2.61</v>
      </c>
      <c r="V14" s="36">
        <f t="shared" si="4"/>
        <v>16.13</v>
      </c>
      <c r="W14" s="37" t="s">
        <v>46</v>
      </c>
    </row>
    <row r="15">
      <c r="A15" s="28">
        <v>44045.0</v>
      </c>
      <c r="B15" s="42" t="s">
        <v>53</v>
      </c>
      <c r="C15" s="30">
        <v>300.0</v>
      </c>
      <c r="D15" s="46" t="s">
        <v>49</v>
      </c>
      <c r="E15" s="43">
        <v>17.0</v>
      </c>
      <c r="F15" s="43">
        <v>4.2</v>
      </c>
      <c r="G15" s="44"/>
      <c r="H15" s="44"/>
      <c r="I15" s="44"/>
      <c r="J15" s="45"/>
      <c r="K15" s="45"/>
      <c r="L15" s="45"/>
      <c r="M15" s="45"/>
      <c r="N15" s="45"/>
      <c r="O15" s="45"/>
      <c r="P15" s="45"/>
      <c r="Q15" s="45"/>
      <c r="R15" s="45">
        <v>9.68</v>
      </c>
      <c r="S15" s="34">
        <f t="shared" si="1"/>
        <v>10.29</v>
      </c>
      <c r="T15" s="34">
        <f t="shared" si="2"/>
        <v>6.42</v>
      </c>
      <c r="U15" s="35">
        <f t="shared" si="3"/>
        <v>3.87</v>
      </c>
      <c r="V15" s="36">
        <f t="shared" si="4"/>
        <v>16.71</v>
      </c>
      <c r="W15" s="37" t="s">
        <v>46</v>
      </c>
    </row>
    <row r="16">
      <c r="A16" s="28">
        <v>44076.0</v>
      </c>
      <c r="B16" s="42" t="s">
        <v>54</v>
      </c>
      <c r="C16" s="30">
        <v>300.0</v>
      </c>
      <c r="D16" s="46" t="s">
        <v>49</v>
      </c>
      <c r="E16" s="43">
        <v>18.5</v>
      </c>
      <c r="F16" s="43">
        <v>4.25</v>
      </c>
      <c r="G16" s="43">
        <v>3.75</v>
      </c>
      <c r="H16" s="43"/>
      <c r="I16" s="44"/>
      <c r="J16" s="45"/>
      <c r="K16" s="45"/>
      <c r="L16" s="45"/>
      <c r="M16" s="45"/>
      <c r="N16" s="45"/>
      <c r="O16" s="45"/>
      <c r="P16" s="45"/>
      <c r="Q16" s="45"/>
      <c r="R16" s="45">
        <v>12.3</v>
      </c>
      <c r="S16" s="34">
        <f t="shared" si="1"/>
        <v>9.7</v>
      </c>
      <c r="T16" s="34">
        <f t="shared" si="2"/>
        <v>7.05</v>
      </c>
      <c r="U16" s="35">
        <f t="shared" si="3"/>
        <v>2.65</v>
      </c>
      <c r="V16" s="36">
        <f t="shared" si="4"/>
        <v>16.75</v>
      </c>
      <c r="W16" s="37" t="s">
        <v>46</v>
      </c>
    </row>
    <row r="17">
      <c r="A17" s="28">
        <v>44106.0</v>
      </c>
      <c r="B17" s="42" t="s">
        <v>55</v>
      </c>
      <c r="C17" s="30">
        <v>300.0</v>
      </c>
      <c r="D17" s="46" t="s">
        <v>49</v>
      </c>
      <c r="E17" s="43">
        <v>15.5</v>
      </c>
      <c r="F17" s="43">
        <v>42.5</v>
      </c>
      <c r="G17" s="43">
        <v>15.14</v>
      </c>
      <c r="H17" s="43">
        <v>12.52</v>
      </c>
      <c r="I17" s="43">
        <v>13.27</v>
      </c>
      <c r="J17" s="45"/>
      <c r="K17" s="45"/>
      <c r="L17" s="45"/>
      <c r="M17" s="45"/>
      <c r="N17" s="45"/>
      <c r="O17" s="45"/>
      <c r="P17" s="45"/>
      <c r="Q17" s="45"/>
      <c r="R17" s="45">
        <v>25.56</v>
      </c>
      <c r="S17" s="34">
        <f t="shared" si="1"/>
        <v>20.75</v>
      </c>
      <c r="T17" s="34">
        <f t="shared" si="2"/>
        <v>11.65</v>
      </c>
      <c r="U17" s="35">
        <f t="shared" si="3"/>
        <v>9.1</v>
      </c>
      <c r="V17" s="36">
        <f t="shared" si="4"/>
        <v>32.4</v>
      </c>
      <c r="W17" s="37" t="s">
        <v>46</v>
      </c>
    </row>
    <row r="18">
      <c r="A18" s="28">
        <v>44137.0</v>
      </c>
      <c r="B18" s="42" t="s">
        <v>56</v>
      </c>
      <c r="C18" s="30">
        <v>300.0</v>
      </c>
      <c r="D18" s="46" t="s">
        <v>49</v>
      </c>
      <c r="E18" s="43">
        <v>43.5</v>
      </c>
      <c r="F18" s="43">
        <v>42.5</v>
      </c>
      <c r="G18" s="43">
        <v>9.39</v>
      </c>
      <c r="H18" s="43">
        <v>9.8</v>
      </c>
      <c r="I18" s="44"/>
      <c r="J18" s="45"/>
      <c r="K18" s="45"/>
      <c r="L18" s="45"/>
      <c r="M18" s="45"/>
      <c r="N18" s="45"/>
      <c r="O18" s="45"/>
      <c r="P18" s="45"/>
      <c r="Q18" s="45"/>
      <c r="R18" s="45">
        <v>30.78</v>
      </c>
      <c r="S18" s="34">
        <f t="shared" si="1"/>
        <v>27.19</v>
      </c>
      <c r="T18" s="34">
        <f t="shared" si="2"/>
        <v>16.83</v>
      </c>
      <c r="U18" s="35">
        <f t="shared" si="3"/>
        <v>10.36</v>
      </c>
      <c r="V18" s="36">
        <f t="shared" si="4"/>
        <v>44.02</v>
      </c>
      <c r="W18" s="37" t="s">
        <v>46</v>
      </c>
    </row>
    <row r="19">
      <c r="A19" s="28">
        <v>44167.0</v>
      </c>
      <c r="B19" s="42" t="s">
        <v>57</v>
      </c>
      <c r="C19" s="30">
        <v>300.0</v>
      </c>
      <c r="D19" s="46" t="s">
        <v>49</v>
      </c>
      <c r="E19" s="43">
        <v>35.8</v>
      </c>
      <c r="F19" s="43">
        <v>42.5</v>
      </c>
      <c r="G19" s="43">
        <v>15.14</v>
      </c>
      <c r="H19" s="43">
        <v>12.52</v>
      </c>
      <c r="I19" s="43">
        <v>13.27</v>
      </c>
      <c r="J19" s="45"/>
      <c r="K19" s="45"/>
      <c r="L19" s="45"/>
      <c r="M19" s="45"/>
      <c r="N19" s="45"/>
      <c r="O19" s="45"/>
      <c r="P19" s="45"/>
      <c r="Q19" s="45"/>
      <c r="R19" s="45">
        <v>28.28</v>
      </c>
      <c r="S19" s="34">
        <f t="shared" si="1"/>
        <v>24.59</v>
      </c>
      <c r="T19" s="34">
        <f t="shared" si="2"/>
        <v>12.83</v>
      </c>
      <c r="U19" s="35">
        <f t="shared" si="3"/>
        <v>11.76</v>
      </c>
      <c r="V19" s="36">
        <f t="shared" si="4"/>
        <v>37.42</v>
      </c>
      <c r="W19" s="37" t="s">
        <v>46</v>
      </c>
    </row>
    <row r="20">
      <c r="A20" s="47" t="s">
        <v>58</v>
      </c>
      <c r="B20" s="42" t="s">
        <v>59</v>
      </c>
      <c r="C20" s="30">
        <v>300.0</v>
      </c>
      <c r="D20" s="46" t="s">
        <v>49</v>
      </c>
      <c r="E20" s="43">
        <v>42.8</v>
      </c>
      <c r="F20" s="43">
        <v>42.5</v>
      </c>
      <c r="G20" s="43">
        <v>17.0</v>
      </c>
      <c r="H20" s="43">
        <v>16.07</v>
      </c>
      <c r="I20" s="43">
        <v>15.94</v>
      </c>
      <c r="J20" s="45"/>
      <c r="K20" s="45"/>
      <c r="L20" s="45"/>
      <c r="M20" s="45"/>
      <c r="N20" s="45"/>
      <c r="O20" s="45"/>
      <c r="P20" s="45"/>
      <c r="Q20" s="45"/>
      <c r="R20" s="45">
        <v>38.66</v>
      </c>
      <c r="S20" s="34">
        <f t="shared" si="1"/>
        <v>28.83</v>
      </c>
      <c r="T20" s="34">
        <f t="shared" si="2"/>
        <v>13.77</v>
      </c>
      <c r="U20" s="35">
        <f t="shared" si="3"/>
        <v>15.06</v>
      </c>
      <c r="V20" s="36">
        <f t="shared" si="4"/>
        <v>42.6</v>
      </c>
      <c r="W20" s="37" t="s">
        <v>46</v>
      </c>
    </row>
    <row r="21">
      <c r="A21" s="47" t="s">
        <v>60</v>
      </c>
      <c r="B21" s="42" t="s">
        <v>61</v>
      </c>
      <c r="C21" s="30">
        <v>300.0</v>
      </c>
      <c r="D21" s="46" t="s">
        <v>49</v>
      </c>
      <c r="E21" s="43">
        <v>47.9</v>
      </c>
      <c r="F21" s="43">
        <v>42.5</v>
      </c>
      <c r="G21" s="43">
        <v>19.2</v>
      </c>
      <c r="H21" s="43">
        <v>19.94</v>
      </c>
      <c r="I21" s="44"/>
      <c r="J21" s="45"/>
      <c r="K21" s="45"/>
      <c r="L21" s="45"/>
      <c r="M21" s="45"/>
      <c r="N21" s="45"/>
      <c r="O21" s="45"/>
      <c r="P21" s="45"/>
      <c r="Q21" s="45"/>
      <c r="R21" s="45">
        <v>45.32</v>
      </c>
      <c r="S21" s="34">
        <f t="shared" si="1"/>
        <v>34.97</v>
      </c>
      <c r="T21" s="34">
        <f t="shared" si="2"/>
        <v>14.19</v>
      </c>
      <c r="U21" s="35">
        <f t="shared" si="3"/>
        <v>20.78</v>
      </c>
      <c r="V21" s="36">
        <f t="shared" si="4"/>
        <v>49.16</v>
      </c>
      <c r="W21" s="37" t="s">
        <v>46</v>
      </c>
    </row>
    <row r="22">
      <c r="A22" s="47" t="s">
        <v>62</v>
      </c>
      <c r="B22" s="42" t="s">
        <v>63</v>
      </c>
      <c r="C22" s="30">
        <v>20.0</v>
      </c>
      <c r="D22" s="31" t="s">
        <v>41</v>
      </c>
      <c r="E22" s="43">
        <v>760.0</v>
      </c>
      <c r="F22" s="43">
        <v>520.0</v>
      </c>
      <c r="G22" s="43">
        <v>492.1</v>
      </c>
      <c r="H22" s="43">
        <v>462.0</v>
      </c>
      <c r="I22" s="43">
        <v>462.0</v>
      </c>
      <c r="J22" s="45">
        <v>540.0</v>
      </c>
      <c r="K22" s="45">
        <v>762.0</v>
      </c>
      <c r="L22" s="45"/>
      <c r="M22" s="45"/>
      <c r="N22" s="45"/>
      <c r="O22" s="45"/>
      <c r="P22" s="45"/>
      <c r="Q22" s="45"/>
      <c r="R22" s="45">
        <v>598.0</v>
      </c>
      <c r="S22" s="34">
        <f t="shared" si="1"/>
        <v>574.51</v>
      </c>
      <c r="T22" s="34">
        <f t="shared" si="2"/>
        <v>123.28</v>
      </c>
      <c r="U22" s="35">
        <f t="shared" si="3"/>
        <v>451.23</v>
      </c>
      <c r="V22" s="36">
        <f t="shared" si="4"/>
        <v>697.79</v>
      </c>
      <c r="W22" s="37" t="s">
        <v>46</v>
      </c>
    </row>
    <row r="23">
      <c r="A23" s="47" t="s">
        <v>64</v>
      </c>
      <c r="B23" s="42" t="s">
        <v>65</v>
      </c>
      <c r="C23" s="30">
        <v>20.0</v>
      </c>
      <c r="D23" s="31" t="s">
        <v>41</v>
      </c>
      <c r="E23" s="43">
        <v>830.0</v>
      </c>
      <c r="F23" s="43">
        <v>580.0</v>
      </c>
      <c r="G23" s="43">
        <v>454.99</v>
      </c>
      <c r="H23" s="43">
        <v>595.0</v>
      </c>
      <c r="I23" s="43">
        <v>595.0</v>
      </c>
      <c r="J23" s="45">
        <v>540.0</v>
      </c>
      <c r="K23" s="45">
        <v>762.0</v>
      </c>
      <c r="L23" s="45">
        <v>1650.0</v>
      </c>
      <c r="M23" s="45"/>
      <c r="N23" s="45"/>
      <c r="O23" s="45"/>
      <c r="P23" s="45"/>
      <c r="Q23" s="45"/>
      <c r="R23" s="45">
        <v>750.0</v>
      </c>
      <c r="S23" s="34">
        <f t="shared" si="1"/>
        <v>750.78</v>
      </c>
      <c r="T23" s="34">
        <f t="shared" si="2"/>
        <v>357.88</v>
      </c>
      <c r="U23" s="35">
        <f t="shared" si="3"/>
        <v>392.9</v>
      </c>
      <c r="V23" s="36">
        <f t="shared" si="4"/>
        <v>1108.66</v>
      </c>
      <c r="W23" s="37" t="s">
        <v>46</v>
      </c>
    </row>
    <row r="24">
      <c r="A24" s="47" t="s">
        <v>66</v>
      </c>
      <c r="B24" s="42" t="s">
        <v>67</v>
      </c>
      <c r="C24" s="30">
        <v>80.0</v>
      </c>
      <c r="D24" s="31" t="s">
        <v>41</v>
      </c>
      <c r="E24" s="43">
        <v>80.0</v>
      </c>
      <c r="F24" s="43">
        <v>35.5</v>
      </c>
      <c r="G24" s="43">
        <v>47.99</v>
      </c>
      <c r="H24" s="43">
        <v>34.99</v>
      </c>
      <c r="I24" s="43">
        <v>57.99</v>
      </c>
      <c r="J24" s="45">
        <v>71.61</v>
      </c>
      <c r="K24" s="45">
        <v>108.6</v>
      </c>
      <c r="L24" s="45">
        <v>88.94</v>
      </c>
      <c r="M24" s="45">
        <v>119.21</v>
      </c>
      <c r="N24" s="45">
        <v>64.0</v>
      </c>
      <c r="O24" s="45">
        <v>70.99</v>
      </c>
      <c r="P24" s="45"/>
      <c r="Q24" s="45"/>
      <c r="R24" s="45">
        <v>57.69</v>
      </c>
      <c r="S24" s="34">
        <f t="shared" si="1"/>
        <v>69.79</v>
      </c>
      <c r="T24" s="34">
        <f t="shared" si="2"/>
        <v>26.29</v>
      </c>
      <c r="U24" s="35">
        <f t="shared" si="3"/>
        <v>43.5</v>
      </c>
      <c r="V24" s="36">
        <f t="shared" si="4"/>
        <v>96.08</v>
      </c>
      <c r="W24" s="37" t="s">
        <v>46</v>
      </c>
    </row>
    <row r="25">
      <c r="A25" s="47" t="s">
        <v>68</v>
      </c>
      <c r="B25" s="42" t="s">
        <v>69</v>
      </c>
      <c r="C25" s="30">
        <v>80.0</v>
      </c>
      <c r="D25" s="31" t="s">
        <v>41</v>
      </c>
      <c r="E25" s="43">
        <v>40.5</v>
      </c>
      <c r="F25" s="43">
        <v>8.5</v>
      </c>
      <c r="G25" s="43">
        <v>6.04</v>
      </c>
      <c r="H25" s="43">
        <v>4.69</v>
      </c>
      <c r="I25" s="43">
        <v>5.22</v>
      </c>
      <c r="J25" s="45">
        <v>53.15</v>
      </c>
      <c r="K25" s="45">
        <v>67.0</v>
      </c>
      <c r="L25" s="45">
        <v>8.0</v>
      </c>
      <c r="M25" s="45">
        <v>23.62</v>
      </c>
      <c r="N25" s="45"/>
      <c r="O25" s="45"/>
      <c r="P25" s="45"/>
      <c r="Q25" s="45"/>
      <c r="R25" s="48">
        <v>23.83</v>
      </c>
      <c r="S25" s="34">
        <f t="shared" si="1"/>
        <v>24.06</v>
      </c>
      <c r="T25" s="34">
        <f t="shared" si="2"/>
        <v>22.4</v>
      </c>
      <c r="U25" s="35">
        <f t="shared" si="3"/>
        <v>1.66</v>
      </c>
      <c r="V25" s="36">
        <f t="shared" si="4"/>
        <v>46.46</v>
      </c>
      <c r="W25" s="37" t="s">
        <v>46</v>
      </c>
    </row>
    <row r="26">
      <c r="A26" s="47" t="s">
        <v>70</v>
      </c>
      <c r="B26" s="42" t="s">
        <v>71</v>
      </c>
      <c r="C26" s="30">
        <v>100.0</v>
      </c>
      <c r="D26" s="31" t="s">
        <v>41</v>
      </c>
      <c r="E26" s="33">
        <v>317.0</v>
      </c>
      <c r="F26" s="33">
        <v>150.0</v>
      </c>
      <c r="G26" s="49"/>
      <c r="H26" s="49"/>
      <c r="I26" s="49"/>
      <c r="J26" s="48"/>
      <c r="K26" s="48"/>
      <c r="L26" s="48"/>
      <c r="M26" s="48"/>
      <c r="N26" s="48"/>
      <c r="O26" s="48"/>
      <c r="P26" s="48"/>
      <c r="Q26" s="48"/>
      <c r="R26" s="48">
        <v>215.12</v>
      </c>
      <c r="S26" s="34">
        <f t="shared" si="1"/>
        <v>227.37</v>
      </c>
      <c r="T26" s="34">
        <f t="shared" si="2"/>
        <v>84.17</v>
      </c>
      <c r="U26" s="35">
        <f t="shared" si="3"/>
        <v>143.2</v>
      </c>
      <c r="V26" s="36">
        <f t="shared" si="4"/>
        <v>311.54</v>
      </c>
      <c r="W26" s="37" t="s">
        <v>42</v>
      </c>
    </row>
    <row r="27">
      <c r="A27" s="38">
        <v>3.0</v>
      </c>
      <c r="B27" s="50" t="s">
        <v>72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40"/>
      <c r="W27" s="41"/>
    </row>
    <row r="28">
      <c r="A28" s="28">
        <v>43833.0</v>
      </c>
      <c r="B28" s="42" t="s">
        <v>73</v>
      </c>
      <c r="C28" s="30">
        <v>778.0</v>
      </c>
      <c r="D28" s="31" t="s">
        <v>41</v>
      </c>
      <c r="E28" s="43">
        <v>760.0</v>
      </c>
      <c r="F28" s="43">
        <v>380.0</v>
      </c>
      <c r="G28" s="44"/>
      <c r="H28" s="44"/>
      <c r="I28" s="44"/>
      <c r="J28" s="45">
        <v>570.0</v>
      </c>
      <c r="K28" s="45">
        <v>750.0</v>
      </c>
      <c r="L28" s="45">
        <v>230.0</v>
      </c>
      <c r="M28" s="45">
        <v>250.0</v>
      </c>
      <c r="N28" s="45">
        <v>900.0</v>
      </c>
      <c r="O28" s="45">
        <v>550.0</v>
      </c>
      <c r="P28" s="45">
        <v>570.0</v>
      </c>
      <c r="Q28" s="45">
        <v>950.0</v>
      </c>
      <c r="R28" s="45">
        <v>377.5</v>
      </c>
      <c r="S28" s="34">
        <f t="shared" ref="S28:S33" si="5">IF(SUM(E28:R28)&gt;0,ROUND(AVERAGE(E28:R28),2),"")</f>
        <v>571.59</v>
      </c>
      <c r="T28" s="34">
        <f t="shared" ref="T28:T33" si="6">IF(COUNTA(E28:R28)=1,S28,(IF(SUM(E28:R28)&gt;0,ROUND(STDEV(E28:R28),2),"")))</f>
        <v>247.65</v>
      </c>
      <c r="U28" s="35">
        <f t="shared" ref="U28:U33" si="7">IF(SUM(S28:T28)&gt;0,S28-T28,"")</f>
        <v>323.94</v>
      </c>
      <c r="V28" s="36">
        <f t="shared" ref="V28:V33" si="8">IF(SUM(S28:T28)&gt;0,SUM(S28:T28),"")</f>
        <v>819.24</v>
      </c>
      <c r="W28" s="37" t="s">
        <v>42</v>
      </c>
    </row>
    <row r="29">
      <c r="A29" s="28">
        <v>43864.0</v>
      </c>
      <c r="B29" s="42" t="s">
        <v>74</v>
      </c>
      <c r="C29" s="30">
        <v>150.0</v>
      </c>
      <c r="D29" s="31" t="s">
        <v>41</v>
      </c>
      <c r="E29" s="43">
        <v>270.0</v>
      </c>
      <c r="F29" s="43">
        <v>720.0</v>
      </c>
      <c r="G29" s="44"/>
      <c r="H29" s="44"/>
      <c r="I29" s="44"/>
      <c r="J29" s="45">
        <v>778.89</v>
      </c>
      <c r="K29" s="45"/>
      <c r="L29" s="45"/>
      <c r="M29" s="45"/>
      <c r="N29" s="45"/>
      <c r="O29" s="45"/>
      <c r="P29" s="45"/>
      <c r="Q29" s="45"/>
      <c r="R29" s="45">
        <v>215.54</v>
      </c>
      <c r="S29" s="34">
        <f t="shared" si="5"/>
        <v>496.11</v>
      </c>
      <c r="T29" s="34">
        <f t="shared" si="6"/>
        <v>294.36</v>
      </c>
      <c r="U29" s="35">
        <f t="shared" si="7"/>
        <v>201.75</v>
      </c>
      <c r="V29" s="36">
        <f t="shared" si="8"/>
        <v>790.47</v>
      </c>
      <c r="W29" s="37" t="s">
        <v>42</v>
      </c>
    </row>
    <row r="30">
      <c r="A30" s="28">
        <v>43893.0</v>
      </c>
      <c r="B30" s="42" t="s">
        <v>75</v>
      </c>
      <c r="C30" s="30">
        <v>778.0</v>
      </c>
      <c r="D30" s="31" t="s">
        <v>41</v>
      </c>
      <c r="E30" s="43">
        <v>37.0</v>
      </c>
      <c r="F30" s="43">
        <v>255.0</v>
      </c>
      <c r="G30" s="44"/>
      <c r="H30" s="44"/>
      <c r="I30" s="44"/>
      <c r="J30" s="45"/>
      <c r="K30" s="45"/>
      <c r="L30" s="45"/>
      <c r="M30" s="45"/>
      <c r="N30" s="45"/>
      <c r="O30" s="45"/>
      <c r="P30" s="45"/>
      <c r="Q30" s="45"/>
      <c r="R30" s="45">
        <v>297.5</v>
      </c>
      <c r="S30" s="34">
        <f t="shared" si="5"/>
        <v>196.5</v>
      </c>
      <c r="T30" s="34">
        <f t="shared" si="6"/>
        <v>139.76</v>
      </c>
      <c r="U30" s="35">
        <f t="shared" si="7"/>
        <v>56.74</v>
      </c>
      <c r="V30" s="36">
        <f t="shared" si="8"/>
        <v>336.26</v>
      </c>
      <c r="W30" s="37" t="s">
        <v>42</v>
      </c>
    </row>
    <row r="31">
      <c r="A31" s="28">
        <v>43924.0</v>
      </c>
      <c r="B31" s="42" t="s">
        <v>76</v>
      </c>
      <c r="C31" s="30">
        <v>778.0</v>
      </c>
      <c r="D31" s="31" t="s">
        <v>41</v>
      </c>
      <c r="E31" s="43">
        <v>420.0</v>
      </c>
      <c r="F31" s="43">
        <v>450.0</v>
      </c>
      <c r="G31" s="44"/>
      <c r="H31" s="44"/>
      <c r="I31" s="44"/>
      <c r="J31" s="45"/>
      <c r="K31" s="45"/>
      <c r="L31" s="45"/>
      <c r="M31" s="45"/>
      <c r="N31" s="45"/>
      <c r="O31" s="45"/>
      <c r="P31" s="45"/>
      <c r="Q31" s="45"/>
      <c r="R31" s="45">
        <v>285.0</v>
      </c>
      <c r="S31" s="34">
        <f t="shared" si="5"/>
        <v>385</v>
      </c>
      <c r="T31" s="34">
        <f t="shared" si="6"/>
        <v>87.89</v>
      </c>
      <c r="U31" s="35">
        <f t="shared" si="7"/>
        <v>297.11</v>
      </c>
      <c r="V31" s="36">
        <f t="shared" si="8"/>
        <v>472.89</v>
      </c>
      <c r="W31" s="37" t="s">
        <v>42</v>
      </c>
    </row>
    <row r="32">
      <c r="A32" s="28">
        <v>43954.0</v>
      </c>
      <c r="B32" s="42" t="s">
        <v>77</v>
      </c>
      <c r="C32" s="30">
        <v>778.0</v>
      </c>
      <c r="D32" s="31" t="s">
        <v>41</v>
      </c>
      <c r="E32" s="43">
        <v>250.0</v>
      </c>
      <c r="F32" s="43">
        <v>215.0</v>
      </c>
      <c r="G32" s="44"/>
      <c r="H32" s="44"/>
      <c r="I32" s="44"/>
      <c r="J32" s="45">
        <v>250.0</v>
      </c>
      <c r="K32" s="45">
        <v>300.0</v>
      </c>
      <c r="L32" s="45">
        <v>294.93</v>
      </c>
      <c r="M32" s="45">
        <v>250.0</v>
      </c>
      <c r="N32" s="45">
        <v>200.0</v>
      </c>
      <c r="O32" s="45">
        <v>225.0</v>
      </c>
      <c r="P32" s="45">
        <v>399.0</v>
      </c>
      <c r="Q32" s="45"/>
      <c r="R32" s="45">
        <v>200.0</v>
      </c>
      <c r="S32" s="34">
        <f t="shared" si="5"/>
        <v>258.39</v>
      </c>
      <c r="T32" s="34">
        <f t="shared" si="6"/>
        <v>60.43</v>
      </c>
      <c r="U32" s="35">
        <f t="shared" si="7"/>
        <v>197.96</v>
      </c>
      <c r="V32" s="36">
        <f t="shared" si="8"/>
        <v>318.82</v>
      </c>
      <c r="W32" s="37" t="s">
        <v>42</v>
      </c>
    </row>
    <row r="33" ht="14.25" customHeight="1">
      <c r="A33" s="28">
        <v>43985.0</v>
      </c>
      <c r="B33" s="42" t="s">
        <v>78</v>
      </c>
      <c r="C33" s="30">
        <v>100.0</v>
      </c>
      <c r="D33" s="31" t="s">
        <v>41</v>
      </c>
      <c r="E33" s="33">
        <v>280.0</v>
      </c>
      <c r="F33" s="33">
        <v>235.0</v>
      </c>
      <c r="G33" s="49"/>
      <c r="H33" s="49"/>
      <c r="I33" s="49"/>
      <c r="J33" s="48">
        <v>300.0</v>
      </c>
      <c r="K33" s="48">
        <v>150.0</v>
      </c>
      <c r="L33" s="48"/>
      <c r="M33" s="48"/>
      <c r="N33" s="48"/>
      <c r="O33" s="48"/>
      <c r="P33" s="48"/>
      <c r="Q33" s="48"/>
      <c r="R33" s="48">
        <v>168.88</v>
      </c>
      <c r="S33" s="34">
        <f t="shared" si="5"/>
        <v>226.78</v>
      </c>
      <c r="T33" s="34">
        <f t="shared" si="6"/>
        <v>66.16</v>
      </c>
      <c r="U33" s="35">
        <f t="shared" si="7"/>
        <v>160.62</v>
      </c>
      <c r="V33" s="36">
        <f t="shared" si="8"/>
        <v>292.94</v>
      </c>
      <c r="W33" s="37" t="s">
        <v>42</v>
      </c>
    </row>
    <row r="34">
      <c r="A34" s="38">
        <v>4.0</v>
      </c>
      <c r="B34" s="50" t="s">
        <v>79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40"/>
      <c r="W34" s="41"/>
    </row>
    <row r="35">
      <c r="A35" s="28">
        <v>43834.0</v>
      </c>
      <c r="B35" s="42" t="s">
        <v>80</v>
      </c>
      <c r="C35" s="30">
        <v>1200.0</v>
      </c>
      <c r="D35" s="31" t="s">
        <v>41</v>
      </c>
      <c r="E35" s="43">
        <v>430.0</v>
      </c>
      <c r="F35" s="43">
        <v>385.0</v>
      </c>
      <c r="G35" s="43">
        <v>339.89</v>
      </c>
      <c r="H35" s="43">
        <v>353.19</v>
      </c>
      <c r="I35" s="43">
        <v>220.4</v>
      </c>
      <c r="J35" s="43">
        <v>488.58</v>
      </c>
      <c r="K35" s="43">
        <v>342.0</v>
      </c>
      <c r="L35" s="43">
        <v>385.71</v>
      </c>
      <c r="M35" s="43">
        <v>406.76</v>
      </c>
      <c r="N35" s="43">
        <v>398.0</v>
      </c>
      <c r="O35" s="43">
        <v>450.0</v>
      </c>
      <c r="P35" s="43">
        <v>433.33</v>
      </c>
      <c r="Q35" s="43">
        <v>350.0</v>
      </c>
      <c r="R35" s="44">
        <v>315.37</v>
      </c>
      <c r="S35" s="34">
        <f t="shared" ref="S35:S52" si="9">IF(SUM(E35:R35)&gt;0,ROUND(AVERAGE(E35:R35),2),"")</f>
        <v>378.45</v>
      </c>
      <c r="T35" s="34">
        <f t="shared" ref="T35:T52" si="10">IF(COUNTA(E35:R35)=1,S35,(IF(SUM(E35:R35)&gt;0,ROUND(STDEV(E35:R35),2),"")))</f>
        <v>66.46</v>
      </c>
      <c r="U35" s="35">
        <f t="shared" ref="U35:U52" si="11">IF(SUM(S35:T35)&gt;0,S35-T35,"")</f>
        <v>311.99</v>
      </c>
      <c r="V35" s="36">
        <f t="shared" ref="V35:V52" si="12">IF(SUM(S35:T35)&gt;0,SUM(S35:T35),"")</f>
        <v>444.91</v>
      </c>
      <c r="W35" s="37" t="s">
        <v>46</v>
      </c>
    </row>
    <row r="36">
      <c r="A36" s="28">
        <v>43865.0</v>
      </c>
      <c r="B36" s="42" t="s">
        <v>81</v>
      </c>
      <c r="C36" s="30">
        <v>120.0</v>
      </c>
      <c r="D36" s="31" t="s">
        <v>41</v>
      </c>
      <c r="E36" s="43">
        <v>230.0</v>
      </c>
      <c r="F36" s="43">
        <v>265.0</v>
      </c>
      <c r="G36" s="43">
        <v>120.0</v>
      </c>
      <c r="H36" s="43">
        <v>50.45</v>
      </c>
      <c r="I36" s="43">
        <v>68.0</v>
      </c>
      <c r="J36" s="45">
        <v>234.37</v>
      </c>
      <c r="K36" s="45">
        <v>280.0</v>
      </c>
      <c r="L36" s="45">
        <v>200.0</v>
      </c>
      <c r="M36" s="45"/>
      <c r="N36" s="45"/>
      <c r="O36" s="45"/>
      <c r="P36" s="45"/>
      <c r="Q36" s="45"/>
      <c r="R36" s="45">
        <v>150.0</v>
      </c>
      <c r="S36" s="34">
        <f t="shared" si="9"/>
        <v>177.54</v>
      </c>
      <c r="T36" s="34">
        <f t="shared" si="10"/>
        <v>84.3</v>
      </c>
      <c r="U36" s="35">
        <f t="shared" si="11"/>
        <v>93.24</v>
      </c>
      <c r="V36" s="36">
        <f t="shared" si="12"/>
        <v>261.84</v>
      </c>
      <c r="W36" s="37" t="s">
        <v>46</v>
      </c>
    </row>
    <row r="37">
      <c r="A37" s="28">
        <v>43894.0</v>
      </c>
      <c r="B37" s="42" t="s">
        <v>82</v>
      </c>
      <c r="C37" s="30">
        <v>120.0</v>
      </c>
      <c r="D37" s="31" t="s">
        <v>41</v>
      </c>
      <c r="E37" s="43">
        <v>630.0</v>
      </c>
      <c r="F37" s="43">
        <v>355.0</v>
      </c>
      <c r="G37" s="43">
        <v>254.85</v>
      </c>
      <c r="H37" s="43">
        <v>357.8</v>
      </c>
      <c r="I37" s="43">
        <v>458.3</v>
      </c>
      <c r="J37" s="45"/>
      <c r="K37" s="45"/>
      <c r="L37" s="45"/>
      <c r="M37" s="45"/>
      <c r="N37" s="45"/>
      <c r="O37" s="45"/>
      <c r="P37" s="45"/>
      <c r="Q37" s="45"/>
      <c r="R37" s="45">
        <v>450.0</v>
      </c>
      <c r="S37" s="34">
        <f t="shared" si="9"/>
        <v>417.66</v>
      </c>
      <c r="T37" s="34">
        <f t="shared" si="10"/>
        <v>127.91</v>
      </c>
      <c r="U37" s="35">
        <f t="shared" si="11"/>
        <v>289.75</v>
      </c>
      <c r="V37" s="36">
        <f t="shared" si="12"/>
        <v>545.57</v>
      </c>
      <c r="W37" s="37" t="s">
        <v>46</v>
      </c>
    </row>
    <row r="38">
      <c r="A38" s="28">
        <v>43925.0</v>
      </c>
      <c r="B38" s="42" t="s">
        <v>83</v>
      </c>
      <c r="C38" s="30">
        <v>120.0</v>
      </c>
      <c r="D38" s="31" t="s">
        <v>41</v>
      </c>
      <c r="E38" s="43">
        <v>530.0</v>
      </c>
      <c r="F38" s="43">
        <v>355.0</v>
      </c>
      <c r="G38" s="43">
        <v>110.1</v>
      </c>
      <c r="H38" s="44"/>
      <c r="I38" s="44"/>
      <c r="J38" s="45"/>
      <c r="K38" s="45"/>
      <c r="L38" s="45"/>
      <c r="M38" s="45"/>
      <c r="N38" s="45"/>
      <c r="O38" s="45"/>
      <c r="P38" s="45"/>
      <c r="Q38" s="45"/>
      <c r="R38" s="45">
        <v>320.0</v>
      </c>
      <c r="S38" s="34">
        <f t="shared" si="9"/>
        <v>328.78</v>
      </c>
      <c r="T38" s="34">
        <f t="shared" si="10"/>
        <v>172.31</v>
      </c>
      <c r="U38" s="35">
        <f t="shared" si="11"/>
        <v>156.47</v>
      </c>
      <c r="V38" s="36">
        <f t="shared" si="12"/>
        <v>501.09</v>
      </c>
      <c r="W38" s="37" t="s">
        <v>46</v>
      </c>
    </row>
    <row r="39">
      <c r="A39" s="28">
        <v>43955.0</v>
      </c>
      <c r="B39" s="42" t="s">
        <v>84</v>
      </c>
      <c r="C39" s="30">
        <v>120.0</v>
      </c>
      <c r="D39" s="31" t="s">
        <v>41</v>
      </c>
      <c r="E39" s="43">
        <v>430.0</v>
      </c>
      <c r="F39" s="43">
        <v>185.0</v>
      </c>
      <c r="G39" s="43">
        <v>212.3</v>
      </c>
      <c r="H39" s="43">
        <v>195.69</v>
      </c>
      <c r="I39" s="43">
        <v>147.28</v>
      </c>
      <c r="J39" s="45">
        <v>366.67</v>
      </c>
      <c r="K39" s="45">
        <v>379.5</v>
      </c>
      <c r="L39" s="45">
        <v>393.18</v>
      </c>
      <c r="M39" s="45">
        <v>431.0</v>
      </c>
      <c r="N39" s="45"/>
      <c r="O39" s="45"/>
      <c r="P39" s="45"/>
      <c r="Q39" s="45"/>
      <c r="R39" s="45">
        <v>386.13</v>
      </c>
      <c r="S39" s="34">
        <f t="shared" si="9"/>
        <v>312.68</v>
      </c>
      <c r="T39" s="34">
        <f t="shared" si="10"/>
        <v>112.76</v>
      </c>
      <c r="U39" s="35">
        <f t="shared" si="11"/>
        <v>199.92</v>
      </c>
      <c r="V39" s="36">
        <f t="shared" si="12"/>
        <v>425.44</v>
      </c>
      <c r="W39" s="37" t="s">
        <v>46</v>
      </c>
    </row>
    <row r="40">
      <c r="A40" s="28">
        <v>43986.0</v>
      </c>
      <c r="B40" s="42" t="s">
        <v>85</v>
      </c>
      <c r="C40" s="30">
        <v>120.0</v>
      </c>
      <c r="D40" s="31" t="s">
        <v>41</v>
      </c>
      <c r="E40" s="43">
        <v>700.0</v>
      </c>
      <c r="F40" s="43">
        <v>190.0</v>
      </c>
      <c r="G40" s="43">
        <v>204.05</v>
      </c>
      <c r="H40" s="43">
        <v>160.0</v>
      </c>
      <c r="I40" s="44"/>
      <c r="J40" s="45">
        <v>247.9</v>
      </c>
      <c r="K40" s="45">
        <v>197.0</v>
      </c>
      <c r="L40" s="45">
        <v>240.0</v>
      </c>
      <c r="M40" s="45">
        <v>366.67</v>
      </c>
      <c r="N40" s="45">
        <v>286.7</v>
      </c>
      <c r="O40" s="45">
        <v>309.89</v>
      </c>
      <c r="P40" s="45">
        <v>379.5</v>
      </c>
      <c r="Q40" s="45">
        <v>270.68</v>
      </c>
      <c r="R40" s="45">
        <v>248.22</v>
      </c>
      <c r="S40" s="34">
        <f t="shared" si="9"/>
        <v>292.35</v>
      </c>
      <c r="T40" s="34">
        <f t="shared" si="10"/>
        <v>138.94</v>
      </c>
      <c r="U40" s="35">
        <f t="shared" si="11"/>
        <v>153.41</v>
      </c>
      <c r="V40" s="36">
        <f t="shared" si="12"/>
        <v>431.29</v>
      </c>
      <c r="W40" s="37" t="s">
        <v>46</v>
      </c>
    </row>
    <row r="41">
      <c r="A41" s="28">
        <v>44016.0</v>
      </c>
      <c r="B41" s="42" t="s">
        <v>86</v>
      </c>
      <c r="C41" s="30">
        <v>120.0</v>
      </c>
      <c r="D41" s="31" t="s">
        <v>41</v>
      </c>
      <c r="E41" s="43">
        <v>670.0</v>
      </c>
      <c r="F41" s="43">
        <v>315.0</v>
      </c>
      <c r="G41" s="43">
        <v>119.99</v>
      </c>
      <c r="H41" s="44"/>
      <c r="I41" s="44"/>
      <c r="J41" s="45"/>
      <c r="K41" s="45"/>
      <c r="L41" s="45"/>
      <c r="M41" s="45"/>
      <c r="N41" s="45"/>
      <c r="O41" s="45"/>
      <c r="P41" s="45"/>
      <c r="Q41" s="45"/>
      <c r="R41" s="45">
        <v>597.63</v>
      </c>
      <c r="S41" s="34">
        <f t="shared" si="9"/>
        <v>425.66</v>
      </c>
      <c r="T41" s="34">
        <f t="shared" si="10"/>
        <v>254.92</v>
      </c>
      <c r="U41" s="35">
        <f t="shared" si="11"/>
        <v>170.74</v>
      </c>
      <c r="V41" s="36">
        <f t="shared" si="12"/>
        <v>680.58</v>
      </c>
      <c r="W41" s="37" t="s">
        <v>46</v>
      </c>
    </row>
    <row r="42">
      <c r="A42" s="28">
        <v>44047.0</v>
      </c>
      <c r="B42" s="42" t="s">
        <v>87</v>
      </c>
      <c r="C42" s="30">
        <v>120.0</v>
      </c>
      <c r="D42" s="31" t="s">
        <v>41</v>
      </c>
      <c r="E42" s="43">
        <v>650.0</v>
      </c>
      <c r="F42" s="43">
        <v>420.0</v>
      </c>
      <c r="G42" s="43">
        <v>473.0</v>
      </c>
      <c r="H42" s="43">
        <v>550.15</v>
      </c>
      <c r="I42" s="44"/>
      <c r="J42" s="45"/>
      <c r="K42" s="45"/>
      <c r="L42" s="45"/>
      <c r="M42" s="45"/>
      <c r="N42" s="45"/>
      <c r="O42" s="45"/>
      <c r="P42" s="45"/>
      <c r="Q42" s="45"/>
      <c r="R42" s="45">
        <v>473.38</v>
      </c>
      <c r="S42" s="34">
        <f t="shared" si="9"/>
        <v>513.31</v>
      </c>
      <c r="T42" s="34">
        <f t="shared" si="10"/>
        <v>89.4</v>
      </c>
      <c r="U42" s="35">
        <f t="shared" si="11"/>
        <v>423.91</v>
      </c>
      <c r="V42" s="36">
        <f t="shared" si="12"/>
        <v>602.71</v>
      </c>
      <c r="W42" s="37" t="s">
        <v>46</v>
      </c>
    </row>
    <row r="43">
      <c r="A43" s="28">
        <v>44078.0</v>
      </c>
      <c r="B43" s="42" t="s">
        <v>88</v>
      </c>
      <c r="C43" s="30">
        <v>120.0</v>
      </c>
      <c r="D43" s="31" t="s">
        <v>41</v>
      </c>
      <c r="E43" s="43">
        <v>630.0</v>
      </c>
      <c r="F43" s="43">
        <v>425.0</v>
      </c>
      <c r="G43" s="44"/>
      <c r="H43" s="44"/>
      <c r="I43" s="44"/>
      <c r="J43" s="45"/>
      <c r="K43" s="45"/>
      <c r="L43" s="45"/>
      <c r="M43" s="45"/>
      <c r="N43" s="45"/>
      <c r="O43" s="45"/>
      <c r="P43" s="45"/>
      <c r="Q43" s="45"/>
      <c r="R43" s="45">
        <v>450.0</v>
      </c>
      <c r="S43" s="34">
        <f t="shared" si="9"/>
        <v>501.67</v>
      </c>
      <c r="T43" s="34">
        <f t="shared" si="10"/>
        <v>111.84</v>
      </c>
      <c r="U43" s="35">
        <f t="shared" si="11"/>
        <v>389.83</v>
      </c>
      <c r="V43" s="36">
        <f t="shared" si="12"/>
        <v>613.51</v>
      </c>
      <c r="W43" s="37" t="s">
        <v>46</v>
      </c>
    </row>
    <row r="44">
      <c r="A44" s="28">
        <v>44108.0</v>
      </c>
      <c r="B44" s="42" t="s">
        <v>89</v>
      </c>
      <c r="C44" s="30">
        <v>120.0</v>
      </c>
      <c r="D44" s="31" t="s">
        <v>41</v>
      </c>
      <c r="E44" s="43">
        <v>900.0</v>
      </c>
      <c r="F44" s="43">
        <v>850.0</v>
      </c>
      <c r="G44" s="43">
        <v>990.0</v>
      </c>
      <c r="H44" s="43">
        <v>620.55</v>
      </c>
      <c r="I44" s="43">
        <v>1303.05</v>
      </c>
      <c r="J44" s="45">
        <v>727.0</v>
      </c>
      <c r="K44" s="45">
        <v>1350.0</v>
      </c>
      <c r="L44" s="45">
        <v>700.0</v>
      </c>
      <c r="M44" s="45">
        <v>1450.0</v>
      </c>
      <c r="N44" s="45">
        <v>1730.0</v>
      </c>
      <c r="O44" s="45">
        <v>1123.85</v>
      </c>
      <c r="P44" s="45">
        <v>725.0</v>
      </c>
      <c r="Q44" s="45">
        <v>2350.0</v>
      </c>
      <c r="R44" s="45">
        <v>700.0</v>
      </c>
      <c r="S44" s="34">
        <f t="shared" si="9"/>
        <v>1108.53</v>
      </c>
      <c r="T44" s="34">
        <f t="shared" si="10"/>
        <v>490.64</v>
      </c>
      <c r="U44" s="35">
        <f t="shared" si="11"/>
        <v>617.89</v>
      </c>
      <c r="V44" s="36">
        <f t="shared" si="12"/>
        <v>1599.17</v>
      </c>
      <c r="W44" s="37" t="s">
        <v>46</v>
      </c>
    </row>
    <row r="45">
      <c r="A45" s="28">
        <v>44139.0</v>
      </c>
      <c r="B45" s="42" t="s">
        <v>90</v>
      </c>
      <c r="C45" s="30">
        <v>120.0</v>
      </c>
      <c r="D45" s="31" t="s">
        <v>41</v>
      </c>
      <c r="E45" s="43">
        <v>330.0</v>
      </c>
      <c r="F45" s="43">
        <v>235.5</v>
      </c>
      <c r="G45" s="43">
        <v>188.07</v>
      </c>
      <c r="H45" s="43">
        <v>123.59</v>
      </c>
      <c r="I45" s="43">
        <v>175.09</v>
      </c>
      <c r="J45" s="45">
        <v>240.0</v>
      </c>
      <c r="K45" s="45">
        <v>247.9</v>
      </c>
      <c r="L45" s="45"/>
      <c r="M45" s="45"/>
      <c r="N45" s="45"/>
      <c r="O45" s="45"/>
      <c r="P45" s="45"/>
      <c r="Q45" s="45"/>
      <c r="R45" s="45">
        <v>229.58</v>
      </c>
      <c r="S45" s="34">
        <f t="shared" si="9"/>
        <v>221.22</v>
      </c>
      <c r="T45" s="34">
        <f t="shared" si="10"/>
        <v>60.86</v>
      </c>
      <c r="U45" s="35">
        <f t="shared" si="11"/>
        <v>160.36</v>
      </c>
      <c r="V45" s="36">
        <f t="shared" si="12"/>
        <v>282.08</v>
      </c>
      <c r="W45" s="37" t="s">
        <v>46</v>
      </c>
    </row>
    <row r="46">
      <c r="A46" s="28">
        <v>44169.0</v>
      </c>
      <c r="B46" s="42" t="s">
        <v>91</v>
      </c>
      <c r="C46" s="30">
        <v>120.0</v>
      </c>
      <c r="D46" s="31" t="s">
        <v>41</v>
      </c>
      <c r="E46" s="43">
        <v>90.0</v>
      </c>
      <c r="F46" s="43">
        <v>8.55</v>
      </c>
      <c r="G46" s="43">
        <v>18.5</v>
      </c>
      <c r="H46" s="44"/>
      <c r="I46" s="44"/>
      <c r="J46" s="45">
        <v>60.83</v>
      </c>
      <c r="K46" s="45">
        <v>73.33</v>
      </c>
      <c r="L46" s="45"/>
      <c r="M46" s="45"/>
      <c r="N46" s="45"/>
      <c r="O46" s="45"/>
      <c r="P46" s="45"/>
      <c r="Q46" s="45"/>
      <c r="R46" s="45">
        <v>68.38</v>
      </c>
      <c r="S46" s="34">
        <f t="shared" si="9"/>
        <v>53.27</v>
      </c>
      <c r="T46" s="34">
        <f t="shared" si="10"/>
        <v>32.39</v>
      </c>
      <c r="U46" s="35">
        <f t="shared" si="11"/>
        <v>20.88</v>
      </c>
      <c r="V46" s="36">
        <f t="shared" si="12"/>
        <v>85.66</v>
      </c>
      <c r="W46" s="37" t="s">
        <v>46</v>
      </c>
    </row>
    <row r="47">
      <c r="A47" s="47" t="s">
        <v>92</v>
      </c>
      <c r="B47" s="42" t="s">
        <v>93</v>
      </c>
      <c r="C47" s="30">
        <v>30.0</v>
      </c>
      <c r="D47" s="31" t="s">
        <v>41</v>
      </c>
      <c r="E47" s="43">
        <v>35.0</v>
      </c>
      <c r="F47" s="43">
        <v>8.95</v>
      </c>
      <c r="G47" s="43">
        <v>22.8</v>
      </c>
      <c r="H47" s="43">
        <v>14.6</v>
      </c>
      <c r="I47" s="43">
        <v>19.8</v>
      </c>
      <c r="J47" s="45">
        <v>53.15</v>
      </c>
      <c r="K47" s="45">
        <v>67.0</v>
      </c>
      <c r="L47" s="45">
        <v>8.0</v>
      </c>
      <c r="M47" s="45">
        <v>23.62</v>
      </c>
      <c r="N47" s="45"/>
      <c r="O47" s="45"/>
      <c r="P47" s="45"/>
      <c r="Q47" s="45"/>
      <c r="R47" s="45">
        <v>15.98</v>
      </c>
      <c r="S47" s="34">
        <f t="shared" si="9"/>
        <v>26.89</v>
      </c>
      <c r="T47" s="34">
        <f t="shared" si="10"/>
        <v>19.41</v>
      </c>
      <c r="U47" s="35">
        <f t="shared" si="11"/>
        <v>7.48</v>
      </c>
      <c r="V47" s="36">
        <f t="shared" si="12"/>
        <v>46.3</v>
      </c>
      <c r="W47" s="37" t="s">
        <v>46</v>
      </c>
    </row>
    <row r="48">
      <c r="A48" s="47" t="s">
        <v>94</v>
      </c>
      <c r="B48" s="42" t="s">
        <v>95</v>
      </c>
      <c r="C48" s="30">
        <v>30.0</v>
      </c>
      <c r="D48" s="31" t="s">
        <v>41</v>
      </c>
      <c r="E48" s="43">
        <v>80.0</v>
      </c>
      <c r="F48" s="43">
        <v>18.5</v>
      </c>
      <c r="G48" s="43">
        <v>32.99</v>
      </c>
      <c r="H48" s="43">
        <v>59.99</v>
      </c>
      <c r="I48" s="43">
        <v>71.77</v>
      </c>
      <c r="J48" s="45">
        <v>40.0</v>
      </c>
      <c r="K48" s="45">
        <v>174.23</v>
      </c>
      <c r="L48" s="45">
        <v>59.9</v>
      </c>
      <c r="M48" s="45">
        <v>98.0</v>
      </c>
      <c r="N48" s="45"/>
      <c r="O48" s="45"/>
      <c r="P48" s="45"/>
      <c r="Q48" s="45"/>
      <c r="R48" s="45">
        <v>77.5</v>
      </c>
      <c r="S48" s="34">
        <f t="shared" si="9"/>
        <v>71.29</v>
      </c>
      <c r="T48" s="34">
        <f t="shared" si="10"/>
        <v>43.35</v>
      </c>
      <c r="U48" s="35">
        <f t="shared" si="11"/>
        <v>27.94</v>
      </c>
      <c r="V48" s="36">
        <f t="shared" si="12"/>
        <v>114.64</v>
      </c>
      <c r="W48" s="37" t="s">
        <v>46</v>
      </c>
    </row>
    <row r="49">
      <c r="A49" s="47" t="s">
        <v>96</v>
      </c>
      <c r="B49" s="42" t="s">
        <v>97</v>
      </c>
      <c r="C49" s="30">
        <v>30.0</v>
      </c>
      <c r="D49" s="31" t="s">
        <v>41</v>
      </c>
      <c r="E49" s="43">
        <v>130.0</v>
      </c>
      <c r="F49" s="43">
        <v>35.8</v>
      </c>
      <c r="G49" s="43">
        <v>31.58</v>
      </c>
      <c r="H49" s="43">
        <v>32.66</v>
      </c>
      <c r="I49" s="43">
        <v>34.53</v>
      </c>
      <c r="J49" s="45">
        <v>100.0</v>
      </c>
      <c r="K49" s="45">
        <v>126.5</v>
      </c>
      <c r="L49" s="45">
        <v>130.0</v>
      </c>
      <c r="M49" s="45">
        <v>106.7</v>
      </c>
      <c r="N49" s="45">
        <v>90.58</v>
      </c>
      <c r="O49" s="45">
        <v>90.5</v>
      </c>
      <c r="P49" s="45">
        <v>87.52</v>
      </c>
      <c r="Q49" s="45">
        <v>143.81</v>
      </c>
      <c r="R49" s="45">
        <v>107.5</v>
      </c>
      <c r="S49" s="34">
        <f t="shared" si="9"/>
        <v>89.12</v>
      </c>
      <c r="T49" s="34">
        <f t="shared" si="10"/>
        <v>40.02</v>
      </c>
      <c r="U49" s="35">
        <f t="shared" si="11"/>
        <v>49.1</v>
      </c>
      <c r="V49" s="36">
        <f t="shared" si="12"/>
        <v>129.14</v>
      </c>
      <c r="W49" s="37" t="s">
        <v>46</v>
      </c>
    </row>
    <row r="50">
      <c r="A50" s="47" t="s">
        <v>98</v>
      </c>
      <c r="B50" s="42" t="s">
        <v>99</v>
      </c>
      <c r="C50" s="30">
        <v>30.0</v>
      </c>
      <c r="D50" s="31" t="s">
        <v>41</v>
      </c>
      <c r="E50" s="43">
        <v>60.0</v>
      </c>
      <c r="F50" s="43">
        <v>365.0</v>
      </c>
      <c r="G50" s="43">
        <v>48.3</v>
      </c>
      <c r="H50" s="43">
        <v>90.9</v>
      </c>
      <c r="I50" s="43">
        <v>160.44</v>
      </c>
      <c r="J50" s="45">
        <v>120.0</v>
      </c>
      <c r="K50" s="45">
        <v>89.0</v>
      </c>
      <c r="L50" s="45"/>
      <c r="M50" s="45"/>
      <c r="N50" s="45"/>
      <c r="O50" s="45"/>
      <c r="P50" s="45"/>
      <c r="Q50" s="45"/>
      <c r="R50" s="45">
        <v>101.16</v>
      </c>
      <c r="S50" s="34">
        <f t="shared" si="9"/>
        <v>129.35</v>
      </c>
      <c r="T50" s="34">
        <f t="shared" si="10"/>
        <v>101.32</v>
      </c>
      <c r="U50" s="35">
        <f t="shared" si="11"/>
        <v>28.03</v>
      </c>
      <c r="V50" s="36">
        <f t="shared" si="12"/>
        <v>230.67</v>
      </c>
      <c r="W50" s="37" t="s">
        <v>46</v>
      </c>
    </row>
    <row r="51">
      <c r="A51" s="47" t="s">
        <v>100</v>
      </c>
      <c r="B51" s="42" t="s">
        <v>101</v>
      </c>
      <c r="C51" s="30">
        <v>30.0</v>
      </c>
      <c r="D51" s="31" t="s">
        <v>41</v>
      </c>
      <c r="E51" s="43">
        <v>55.0</v>
      </c>
      <c r="F51" s="43">
        <v>42.0</v>
      </c>
      <c r="G51" s="43">
        <v>23.0</v>
      </c>
      <c r="H51" s="43">
        <v>31.9</v>
      </c>
      <c r="I51" s="43">
        <v>37.05</v>
      </c>
      <c r="J51" s="45"/>
      <c r="K51" s="45"/>
      <c r="L51" s="45"/>
      <c r="M51" s="45"/>
      <c r="N51" s="45"/>
      <c r="O51" s="45"/>
      <c r="P51" s="45"/>
      <c r="Q51" s="45"/>
      <c r="R51" s="45">
        <v>47.05</v>
      </c>
      <c r="S51" s="34">
        <f t="shared" si="9"/>
        <v>39.33</v>
      </c>
      <c r="T51" s="34">
        <f t="shared" si="10"/>
        <v>11.31</v>
      </c>
      <c r="U51" s="35">
        <f t="shared" si="11"/>
        <v>28.02</v>
      </c>
      <c r="V51" s="36">
        <f t="shared" si="12"/>
        <v>50.64</v>
      </c>
      <c r="W51" s="37" t="s">
        <v>46</v>
      </c>
    </row>
    <row r="52">
      <c r="A52" s="47" t="s">
        <v>102</v>
      </c>
      <c r="B52" s="42" t="s">
        <v>103</v>
      </c>
      <c r="C52" s="30">
        <v>30.0</v>
      </c>
      <c r="D52" s="31" t="s">
        <v>41</v>
      </c>
      <c r="E52" s="33">
        <v>35.0</v>
      </c>
      <c r="F52" s="33">
        <v>9.55</v>
      </c>
      <c r="G52" s="33">
        <v>25.39</v>
      </c>
      <c r="H52" s="33">
        <v>31.2</v>
      </c>
      <c r="I52" s="33">
        <v>38.35</v>
      </c>
      <c r="J52" s="48"/>
      <c r="K52" s="48"/>
      <c r="L52" s="48"/>
      <c r="M52" s="48"/>
      <c r="N52" s="48"/>
      <c r="O52" s="48"/>
      <c r="P52" s="48"/>
      <c r="Q52" s="48"/>
      <c r="R52" s="48">
        <v>21.99</v>
      </c>
      <c r="S52" s="34">
        <f t="shared" si="9"/>
        <v>26.91</v>
      </c>
      <c r="T52" s="34">
        <f t="shared" si="10"/>
        <v>10.42</v>
      </c>
      <c r="U52" s="35">
        <f t="shared" si="11"/>
        <v>16.49</v>
      </c>
      <c r="V52" s="36">
        <f t="shared" si="12"/>
        <v>37.33</v>
      </c>
      <c r="W52" s="37" t="s">
        <v>46</v>
      </c>
    </row>
    <row r="53">
      <c r="A53" s="38">
        <v>5.0</v>
      </c>
      <c r="B53" s="51" t="s">
        <v>104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40"/>
      <c r="W53" s="41"/>
    </row>
    <row r="54">
      <c r="A54" s="28">
        <v>43835.0</v>
      </c>
      <c r="B54" s="42" t="s">
        <v>105</v>
      </c>
      <c r="C54" s="30">
        <v>50.0</v>
      </c>
      <c r="D54" s="31" t="s">
        <v>41</v>
      </c>
      <c r="E54" s="43">
        <v>75.0</v>
      </c>
      <c r="F54" s="43">
        <v>25.5</v>
      </c>
      <c r="G54" s="43">
        <v>49.9</v>
      </c>
      <c r="H54" s="43">
        <v>48.9</v>
      </c>
      <c r="I54" s="43">
        <v>35.1</v>
      </c>
      <c r="J54" s="45"/>
      <c r="K54" s="45"/>
      <c r="L54" s="45"/>
      <c r="M54" s="45"/>
      <c r="N54" s="45"/>
      <c r="O54" s="45"/>
      <c r="P54" s="45"/>
      <c r="Q54" s="45"/>
      <c r="R54" s="45">
        <v>54.85</v>
      </c>
      <c r="S54" s="34">
        <f t="shared" ref="S54:S85" si="13">IF(SUM(E54:R54)&gt;0,ROUND(AVERAGE(E54:R54),2),"")</f>
        <v>48.21</v>
      </c>
      <c r="T54" s="34">
        <f t="shared" ref="T54:T85" si="14">IF(COUNTA(E54:R54)=1,S54,(IF(SUM(E54:R54)&gt;0,ROUND(STDEV(E54:R54),2),"")))</f>
        <v>17.05</v>
      </c>
      <c r="U54" s="35">
        <f t="shared" ref="U54:U85" si="15">IF(SUM(S54:T54)&gt;0,S54-T54,"")</f>
        <v>31.16</v>
      </c>
      <c r="V54" s="36">
        <f t="shared" ref="V54:V85" si="16">IF(SUM(S54:T54)&gt;0,SUM(S54:T54),"")</f>
        <v>65.26</v>
      </c>
      <c r="W54" s="37" t="s">
        <v>46</v>
      </c>
    </row>
    <row r="55">
      <c r="A55" s="28">
        <v>43866.0</v>
      </c>
      <c r="B55" s="42" t="s">
        <v>106</v>
      </c>
      <c r="C55" s="30">
        <v>50.0</v>
      </c>
      <c r="D55" s="31" t="s">
        <v>41</v>
      </c>
      <c r="E55" s="43">
        <v>48.0</v>
      </c>
      <c r="F55" s="43">
        <v>38.9</v>
      </c>
      <c r="G55" s="43">
        <v>23.01</v>
      </c>
      <c r="H55" s="43">
        <v>30.0</v>
      </c>
      <c r="I55" s="43">
        <v>21.0</v>
      </c>
      <c r="J55" s="45"/>
      <c r="K55" s="45"/>
      <c r="L55" s="45"/>
      <c r="M55" s="45"/>
      <c r="N55" s="45"/>
      <c r="O55" s="45"/>
      <c r="P55" s="45"/>
      <c r="Q55" s="45"/>
      <c r="R55" s="45">
        <v>44.17</v>
      </c>
      <c r="S55" s="34">
        <f t="shared" si="13"/>
        <v>34.18</v>
      </c>
      <c r="T55" s="34">
        <f t="shared" si="14"/>
        <v>11.22</v>
      </c>
      <c r="U55" s="35">
        <f t="shared" si="15"/>
        <v>22.96</v>
      </c>
      <c r="V55" s="36">
        <f t="shared" si="16"/>
        <v>45.4</v>
      </c>
      <c r="W55" s="37" t="s">
        <v>46</v>
      </c>
    </row>
    <row r="56">
      <c r="A56" s="28">
        <v>43895.0</v>
      </c>
      <c r="B56" s="42" t="s">
        <v>107</v>
      </c>
      <c r="C56" s="30">
        <v>50.0</v>
      </c>
      <c r="D56" s="31" t="s">
        <v>41</v>
      </c>
      <c r="E56" s="43">
        <v>170.0</v>
      </c>
      <c r="F56" s="43">
        <v>265.0</v>
      </c>
      <c r="G56" s="43">
        <v>134.9</v>
      </c>
      <c r="H56" s="43">
        <v>124.99</v>
      </c>
      <c r="I56" s="43">
        <v>194.99</v>
      </c>
      <c r="J56" s="45"/>
      <c r="K56" s="45"/>
      <c r="L56" s="45"/>
      <c r="M56" s="45"/>
      <c r="N56" s="45"/>
      <c r="O56" s="45"/>
      <c r="P56" s="45"/>
      <c r="Q56" s="45"/>
      <c r="R56" s="45">
        <v>151.93</v>
      </c>
      <c r="S56" s="34">
        <f t="shared" si="13"/>
        <v>173.64</v>
      </c>
      <c r="T56" s="34">
        <f t="shared" si="14"/>
        <v>51.29</v>
      </c>
      <c r="U56" s="35">
        <f t="shared" si="15"/>
        <v>122.35</v>
      </c>
      <c r="V56" s="36">
        <f t="shared" si="16"/>
        <v>224.93</v>
      </c>
      <c r="W56" s="37" t="s">
        <v>46</v>
      </c>
    </row>
    <row r="57">
      <c r="A57" s="28">
        <v>43926.0</v>
      </c>
      <c r="B57" s="42" t="s">
        <v>108</v>
      </c>
      <c r="C57" s="30">
        <v>50.0</v>
      </c>
      <c r="D57" s="31" t="s">
        <v>41</v>
      </c>
      <c r="E57" s="43">
        <v>130.0</v>
      </c>
      <c r="F57" s="43">
        <v>142.5</v>
      </c>
      <c r="G57" s="43">
        <v>142.8</v>
      </c>
      <c r="H57" s="43">
        <v>64.99</v>
      </c>
      <c r="I57" s="43">
        <v>55.0</v>
      </c>
      <c r="J57" s="45"/>
      <c r="K57" s="45"/>
      <c r="L57" s="45"/>
      <c r="M57" s="45"/>
      <c r="N57" s="45"/>
      <c r="O57" s="45"/>
      <c r="P57" s="45"/>
      <c r="Q57" s="45"/>
      <c r="R57" s="45">
        <v>94.21</v>
      </c>
      <c r="S57" s="34">
        <f t="shared" si="13"/>
        <v>104.92</v>
      </c>
      <c r="T57" s="34">
        <f t="shared" si="14"/>
        <v>39.18</v>
      </c>
      <c r="U57" s="35">
        <f t="shared" si="15"/>
        <v>65.74</v>
      </c>
      <c r="V57" s="36">
        <f t="shared" si="16"/>
        <v>144.1</v>
      </c>
      <c r="W57" s="37" t="s">
        <v>46</v>
      </c>
    </row>
    <row r="58">
      <c r="A58" s="28">
        <v>43956.0</v>
      </c>
      <c r="B58" s="42" t="s">
        <v>109</v>
      </c>
      <c r="C58" s="30">
        <v>50.0</v>
      </c>
      <c r="D58" s="31" t="s">
        <v>41</v>
      </c>
      <c r="E58" s="43">
        <v>45.0</v>
      </c>
      <c r="F58" s="43">
        <v>2.15</v>
      </c>
      <c r="G58" s="43">
        <v>10.11</v>
      </c>
      <c r="H58" s="43">
        <v>2.64</v>
      </c>
      <c r="I58" s="43">
        <v>2.93</v>
      </c>
      <c r="J58" s="45"/>
      <c r="K58" s="45"/>
      <c r="L58" s="45"/>
      <c r="M58" s="45"/>
      <c r="N58" s="45"/>
      <c r="O58" s="45"/>
      <c r="P58" s="45"/>
      <c r="Q58" s="45"/>
      <c r="R58" s="45">
        <v>36.22</v>
      </c>
      <c r="S58" s="34">
        <f t="shared" si="13"/>
        <v>16.51</v>
      </c>
      <c r="T58" s="34">
        <f t="shared" si="14"/>
        <v>19.1</v>
      </c>
      <c r="U58" s="35">
        <f t="shared" si="15"/>
        <v>-2.59</v>
      </c>
      <c r="V58" s="36">
        <f t="shared" si="16"/>
        <v>35.61</v>
      </c>
      <c r="W58" s="37" t="s">
        <v>46</v>
      </c>
    </row>
    <row r="59">
      <c r="A59" s="28">
        <v>43987.0</v>
      </c>
      <c r="B59" s="42" t="s">
        <v>110</v>
      </c>
      <c r="C59" s="30">
        <v>50.0</v>
      </c>
      <c r="D59" s="46" t="s">
        <v>49</v>
      </c>
      <c r="E59" s="43">
        <v>45.0</v>
      </c>
      <c r="F59" s="43">
        <v>8.55</v>
      </c>
      <c r="G59" s="43">
        <v>3.99</v>
      </c>
      <c r="H59" s="43">
        <v>8.97</v>
      </c>
      <c r="I59" s="44"/>
      <c r="J59" s="45"/>
      <c r="K59" s="45"/>
      <c r="L59" s="45"/>
      <c r="M59" s="45"/>
      <c r="N59" s="45"/>
      <c r="O59" s="45"/>
      <c r="P59" s="45"/>
      <c r="Q59" s="45"/>
      <c r="R59" s="45">
        <v>44.61</v>
      </c>
      <c r="S59" s="34">
        <f t="shared" si="13"/>
        <v>22.22</v>
      </c>
      <c r="T59" s="34">
        <f t="shared" si="14"/>
        <v>20.71</v>
      </c>
      <c r="U59" s="35">
        <f t="shared" si="15"/>
        <v>1.51</v>
      </c>
      <c r="V59" s="36">
        <f t="shared" si="16"/>
        <v>42.93</v>
      </c>
      <c r="W59" s="37" t="s">
        <v>46</v>
      </c>
    </row>
    <row r="60">
      <c r="A60" s="28">
        <v>44017.0</v>
      </c>
      <c r="B60" s="42" t="s">
        <v>111</v>
      </c>
      <c r="C60" s="30">
        <v>50.0</v>
      </c>
      <c r="D60" s="31" t="s">
        <v>41</v>
      </c>
      <c r="E60" s="43">
        <v>75.0</v>
      </c>
      <c r="F60" s="43">
        <v>35.5</v>
      </c>
      <c r="G60" s="43">
        <v>38.99</v>
      </c>
      <c r="H60" s="43">
        <v>99.0</v>
      </c>
      <c r="I60" s="43">
        <v>96.99</v>
      </c>
      <c r="J60" s="45"/>
      <c r="K60" s="45"/>
      <c r="L60" s="45"/>
      <c r="M60" s="45"/>
      <c r="N60" s="45"/>
      <c r="O60" s="45"/>
      <c r="P60" s="45"/>
      <c r="Q60" s="45"/>
      <c r="R60" s="45">
        <v>67.11</v>
      </c>
      <c r="S60" s="34">
        <f t="shared" si="13"/>
        <v>68.77</v>
      </c>
      <c r="T60" s="34">
        <f t="shared" si="14"/>
        <v>27.37</v>
      </c>
      <c r="U60" s="35">
        <f t="shared" si="15"/>
        <v>41.4</v>
      </c>
      <c r="V60" s="36">
        <f t="shared" si="16"/>
        <v>96.14</v>
      </c>
      <c r="W60" s="37" t="s">
        <v>46</v>
      </c>
    </row>
    <row r="61">
      <c r="A61" s="28">
        <v>44048.0</v>
      </c>
      <c r="B61" s="42" t="s">
        <v>112</v>
      </c>
      <c r="C61" s="30">
        <v>50.0</v>
      </c>
      <c r="D61" s="31" t="s">
        <v>41</v>
      </c>
      <c r="E61" s="43">
        <v>315.0</v>
      </c>
      <c r="F61" s="43">
        <v>65.5</v>
      </c>
      <c r="G61" s="43">
        <v>99.99</v>
      </c>
      <c r="H61" s="43">
        <v>85.84</v>
      </c>
      <c r="I61" s="43">
        <v>100.0</v>
      </c>
      <c r="J61" s="45"/>
      <c r="K61" s="45"/>
      <c r="L61" s="45"/>
      <c r="M61" s="45"/>
      <c r="N61" s="45"/>
      <c r="O61" s="45"/>
      <c r="P61" s="45"/>
      <c r="Q61" s="45"/>
      <c r="R61" s="45">
        <v>215.33</v>
      </c>
      <c r="S61" s="34">
        <f t="shared" si="13"/>
        <v>146.94</v>
      </c>
      <c r="T61" s="34">
        <f t="shared" si="14"/>
        <v>97.67</v>
      </c>
      <c r="U61" s="35">
        <f t="shared" si="15"/>
        <v>49.27</v>
      </c>
      <c r="V61" s="36">
        <f t="shared" si="16"/>
        <v>244.61</v>
      </c>
      <c r="W61" s="37" t="s">
        <v>46</v>
      </c>
    </row>
    <row r="62">
      <c r="A62" s="28">
        <v>44079.0</v>
      </c>
      <c r="B62" s="42" t="s">
        <v>113</v>
      </c>
      <c r="C62" s="30">
        <v>50.0</v>
      </c>
      <c r="D62" s="31" t="s">
        <v>41</v>
      </c>
      <c r="E62" s="43">
        <v>315.0</v>
      </c>
      <c r="F62" s="43">
        <v>125.0</v>
      </c>
      <c r="G62" s="43">
        <v>97.0</v>
      </c>
      <c r="H62" s="43">
        <v>149.9</v>
      </c>
      <c r="I62" s="43">
        <v>93.99</v>
      </c>
      <c r="J62" s="45"/>
      <c r="K62" s="45"/>
      <c r="L62" s="45"/>
      <c r="M62" s="45"/>
      <c r="N62" s="45"/>
      <c r="O62" s="45"/>
      <c r="P62" s="45"/>
      <c r="Q62" s="45"/>
      <c r="R62" s="45">
        <v>245.16</v>
      </c>
      <c r="S62" s="34">
        <f t="shared" si="13"/>
        <v>171.01</v>
      </c>
      <c r="T62" s="34">
        <f t="shared" si="14"/>
        <v>89.67</v>
      </c>
      <c r="U62" s="35">
        <f t="shared" si="15"/>
        <v>81.34</v>
      </c>
      <c r="V62" s="36">
        <f t="shared" si="16"/>
        <v>260.68</v>
      </c>
      <c r="W62" s="37" t="s">
        <v>46</v>
      </c>
    </row>
    <row r="63">
      <c r="A63" s="28">
        <v>44109.0</v>
      </c>
      <c r="B63" s="42" t="s">
        <v>114</v>
      </c>
      <c r="C63" s="30">
        <v>50.0</v>
      </c>
      <c r="D63" s="31" t="s">
        <v>41</v>
      </c>
      <c r="E63" s="43">
        <v>530.0</v>
      </c>
      <c r="F63" s="43">
        <v>286.0</v>
      </c>
      <c r="G63" s="43">
        <v>292.0</v>
      </c>
      <c r="H63" s="43">
        <v>185.99</v>
      </c>
      <c r="I63" s="43">
        <v>402.95</v>
      </c>
      <c r="J63" s="45"/>
      <c r="K63" s="45"/>
      <c r="L63" s="45"/>
      <c r="M63" s="45"/>
      <c r="N63" s="45"/>
      <c r="O63" s="45"/>
      <c r="P63" s="45"/>
      <c r="Q63" s="45"/>
      <c r="R63" s="45">
        <v>420.88</v>
      </c>
      <c r="S63" s="34">
        <f t="shared" si="13"/>
        <v>352.97</v>
      </c>
      <c r="T63" s="34">
        <f t="shared" si="14"/>
        <v>122.09</v>
      </c>
      <c r="U63" s="35">
        <f t="shared" si="15"/>
        <v>230.88</v>
      </c>
      <c r="V63" s="36">
        <f t="shared" si="16"/>
        <v>475.06</v>
      </c>
      <c r="W63" s="37" t="s">
        <v>46</v>
      </c>
    </row>
    <row r="64">
      <c r="A64" s="28">
        <v>44140.0</v>
      </c>
      <c r="B64" s="42" t="s">
        <v>115</v>
      </c>
      <c r="C64" s="30">
        <v>50.0</v>
      </c>
      <c r="D64" s="31" t="s">
        <v>41</v>
      </c>
      <c r="E64" s="43">
        <v>23.0</v>
      </c>
      <c r="F64" s="44"/>
      <c r="G64" s="44"/>
      <c r="H64" s="44"/>
      <c r="I64" s="44"/>
      <c r="J64" s="43"/>
      <c r="K64" s="43"/>
      <c r="L64" s="43"/>
      <c r="M64" s="43"/>
      <c r="N64" s="43"/>
      <c r="O64" s="43"/>
      <c r="P64" s="43"/>
      <c r="Q64" s="43"/>
      <c r="R64" s="43">
        <v>14.22</v>
      </c>
      <c r="S64" s="34">
        <f t="shared" si="13"/>
        <v>18.61</v>
      </c>
      <c r="T64" s="34">
        <f t="shared" si="14"/>
        <v>6.21</v>
      </c>
      <c r="U64" s="35">
        <f t="shared" si="15"/>
        <v>12.4</v>
      </c>
      <c r="V64" s="36">
        <f t="shared" si="16"/>
        <v>24.82</v>
      </c>
      <c r="W64" s="37" t="s">
        <v>46</v>
      </c>
    </row>
    <row r="65">
      <c r="A65" s="28">
        <v>44170.0</v>
      </c>
      <c r="B65" s="42" t="s">
        <v>116</v>
      </c>
      <c r="C65" s="30">
        <v>50.0</v>
      </c>
      <c r="D65" s="31" t="s">
        <v>41</v>
      </c>
      <c r="E65" s="43">
        <v>750.0</v>
      </c>
      <c r="F65" s="43">
        <v>650.0</v>
      </c>
      <c r="G65" s="43">
        <v>499.0</v>
      </c>
      <c r="H65" s="43">
        <v>449.9</v>
      </c>
      <c r="I65" s="44"/>
      <c r="J65" s="45"/>
      <c r="K65" s="45"/>
      <c r="L65" s="45"/>
      <c r="M65" s="45"/>
      <c r="N65" s="45"/>
      <c r="O65" s="45"/>
      <c r="P65" s="45"/>
      <c r="Q65" s="45"/>
      <c r="R65" s="45">
        <v>218.75</v>
      </c>
      <c r="S65" s="34">
        <f t="shared" si="13"/>
        <v>513.53</v>
      </c>
      <c r="T65" s="34">
        <f t="shared" si="14"/>
        <v>203.53</v>
      </c>
      <c r="U65" s="35">
        <f t="shared" si="15"/>
        <v>310</v>
      </c>
      <c r="V65" s="36">
        <f t="shared" si="16"/>
        <v>717.06</v>
      </c>
      <c r="W65" s="37" t="s">
        <v>46</v>
      </c>
    </row>
    <row r="66">
      <c r="A66" s="47" t="s">
        <v>117</v>
      </c>
      <c r="B66" s="42" t="s">
        <v>118</v>
      </c>
      <c r="C66" s="30">
        <v>50.0</v>
      </c>
      <c r="D66" s="31" t="s">
        <v>41</v>
      </c>
      <c r="E66" s="43">
        <v>400.0</v>
      </c>
      <c r="F66" s="43">
        <v>750.0</v>
      </c>
      <c r="G66" s="43">
        <v>159.99</v>
      </c>
      <c r="H66" s="43">
        <v>190.0</v>
      </c>
      <c r="I66" s="43">
        <v>356.0</v>
      </c>
      <c r="J66" s="45"/>
      <c r="K66" s="45"/>
      <c r="L66" s="45"/>
      <c r="M66" s="45"/>
      <c r="N66" s="45"/>
      <c r="O66" s="45"/>
      <c r="P66" s="45"/>
      <c r="Q66" s="45"/>
      <c r="R66" s="45">
        <v>318.1</v>
      </c>
      <c r="S66" s="34">
        <f t="shared" si="13"/>
        <v>362.35</v>
      </c>
      <c r="T66" s="34">
        <f t="shared" si="14"/>
        <v>211.82</v>
      </c>
      <c r="U66" s="35">
        <f t="shared" si="15"/>
        <v>150.53</v>
      </c>
      <c r="V66" s="36">
        <f t="shared" si="16"/>
        <v>574.17</v>
      </c>
      <c r="W66" s="37" t="s">
        <v>46</v>
      </c>
    </row>
    <row r="67">
      <c r="A67" s="47" t="s">
        <v>119</v>
      </c>
      <c r="B67" s="42" t="s">
        <v>120</v>
      </c>
      <c r="C67" s="30">
        <v>50.0</v>
      </c>
      <c r="D67" s="31" t="s">
        <v>41</v>
      </c>
      <c r="E67" s="43">
        <v>230.0</v>
      </c>
      <c r="F67" s="43">
        <v>65.0</v>
      </c>
      <c r="G67" s="43">
        <v>37.43</v>
      </c>
      <c r="H67" s="43">
        <v>45.0</v>
      </c>
      <c r="I67" s="43">
        <v>49.9</v>
      </c>
      <c r="J67" s="45"/>
      <c r="K67" s="45"/>
      <c r="L67" s="45"/>
      <c r="M67" s="45"/>
      <c r="N67" s="45"/>
      <c r="O67" s="45"/>
      <c r="P67" s="45"/>
      <c r="Q67" s="45"/>
      <c r="R67" s="45">
        <v>140.0</v>
      </c>
      <c r="S67" s="34">
        <f t="shared" si="13"/>
        <v>94.56</v>
      </c>
      <c r="T67" s="34">
        <f t="shared" si="14"/>
        <v>76.15</v>
      </c>
      <c r="U67" s="35">
        <f t="shared" si="15"/>
        <v>18.41</v>
      </c>
      <c r="V67" s="36">
        <f t="shared" si="16"/>
        <v>170.71</v>
      </c>
      <c r="W67" s="37" t="s">
        <v>46</v>
      </c>
    </row>
    <row r="68">
      <c r="A68" s="47" t="s">
        <v>121</v>
      </c>
      <c r="B68" s="42" t="s">
        <v>122</v>
      </c>
      <c r="C68" s="30">
        <v>50.0</v>
      </c>
      <c r="D68" s="31" t="s">
        <v>41</v>
      </c>
      <c r="E68" s="43">
        <v>180.0</v>
      </c>
      <c r="F68" s="43">
        <v>72.0</v>
      </c>
      <c r="G68" s="43">
        <v>60.0</v>
      </c>
      <c r="H68" s="43">
        <v>54.99</v>
      </c>
      <c r="I68" s="43">
        <v>80.0</v>
      </c>
      <c r="J68" s="45"/>
      <c r="K68" s="45"/>
      <c r="L68" s="45"/>
      <c r="M68" s="45"/>
      <c r="N68" s="45"/>
      <c r="O68" s="45"/>
      <c r="P68" s="45"/>
      <c r="Q68" s="45"/>
      <c r="R68" s="45">
        <v>141.67</v>
      </c>
      <c r="S68" s="34">
        <f t="shared" si="13"/>
        <v>98.11</v>
      </c>
      <c r="T68" s="34">
        <f t="shared" si="14"/>
        <v>50.84</v>
      </c>
      <c r="U68" s="35">
        <f t="shared" si="15"/>
        <v>47.27</v>
      </c>
      <c r="V68" s="36">
        <f t="shared" si="16"/>
        <v>148.95</v>
      </c>
      <c r="W68" s="37" t="s">
        <v>46</v>
      </c>
    </row>
    <row r="69">
      <c r="A69" s="47" t="s">
        <v>123</v>
      </c>
      <c r="B69" s="42" t="s">
        <v>124</v>
      </c>
      <c r="C69" s="30">
        <v>50.0</v>
      </c>
      <c r="D69" s="31" t="s">
        <v>41</v>
      </c>
      <c r="E69" s="43">
        <v>30.0</v>
      </c>
      <c r="F69" s="43">
        <v>5.0</v>
      </c>
      <c r="G69" s="43">
        <v>0.34</v>
      </c>
      <c r="H69" s="43">
        <v>0.49</v>
      </c>
      <c r="I69" s="43">
        <v>4.13</v>
      </c>
      <c r="J69" s="45"/>
      <c r="K69" s="45"/>
      <c r="L69" s="45"/>
      <c r="M69" s="45"/>
      <c r="N69" s="45"/>
      <c r="O69" s="45"/>
      <c r="P69" s="45"/>
      <c r="Q69" s="45"/>
      <c r="R69" s="45">
        <v>23.88</v>
      </c>
      <c r="S69" s="34">
        <f t="shared" si="13"/>
        <v>10.64</v>
      </c>
      <c r="T69" s="34">
        <f t="shared" si="14"/>
        <v>12.91</v>
      </c>
      <c r="U69" s="35">
        <f t="shared" si="15"/>
        <v>-2.27</v>
      </c>
      <c r="V69" s="36">
        <f t="shared" si="16"/>
        <v>23.55</v>
      </c>
      <c r="W69" s="37" t="s">
        <v>46</v>
      </c>
    </row>
    <row r="70">
      <c r="A70" s="47" t="s">
        <v>125</v>
      </c>
      <c r="B70" s="42" t="s">
        <v>126</v>
      </c>
      <c r="C70" s="30">
        <v>50.0</v>
      </c>
      <c r="D70" s="31" t="s">
        <v>41</v>
      </c>
      <c r="E70" s="43">
        <v>30.0</v>
      </c>
      <c r="F70" s="43">
        <v>1.25</v>
      </c>
      <c r="G70" s="43">
        <v>1.5</v>
      </c>
      <c r="H70" s="43">
        <v>1.53</v>
      </c>
      <c r="I70" s="43">
        <v>1.7</v>
      </c>
      <c r="J70" s="45"/>
      <c r="K70" s="45"/>
      <c r="L70" s="45"/>
      <c r="M70" s="45"/>
      <c r="N70" s="45"/>
      <c r="O70" s="45"/>
      <c r="P70" s="45"/>
      <c r="Q70" s="45"/>
      <c r="R70" s="45">
        <v>20.85</v>
      </c>
      <c r="S70" s="34">
        <f t="shared" si="13"/>
        <v>9.47</v>
      </c>
      <c r="T70" s="34">
        <f t="shared" si="14"/>
        <v>12.69</v>
      </c>
      <c r="U70" s="35">
        <f t="shared" si="15"/>
        <v>-3.22</v>
      </c>
      <c r="V70" s="36">
        <f t="shared" si="16"/>
        <v>22.16</v>
      </c>
      <c r="W70" s="37" t="s">
        <v>46</v>
      </c>
    </row>
    <row r="71">
      <c r="A71" s="47" t="s">
        <v>127</v>
      </c>
      <c r="B71" s="42" t="s">
        <v>128</v>
      </c>
      <c r="C71" s="30">
        <v>50.0</v>
      </c>
      <c r="D71" s="31" t="s">
        <v>41</v>
      </c>
      <c r="E71" s="43">
        <v>430.0</v>
      </c>
      <c r="F71" s="43">
        <v>180.0</v>
      </c>
      <c r="G71" s="43">
        <v>261.0</v>
      </c>
      <c r="H71" s="43">
        <v>339.89</v>
      </c>
      <c r="I71" s="43">
        <v>135.26</v>
      </c>
      <c r="J71" s="45"/>
      <c r="K71" s="45"/>
      <c r="L71" s="45"/>
      <c r="M71" s="45"/>
      <c r="N71" s="45"/>
      <c r="O71" s="45"/>
      <c r="P71" s="45"/>
      <c r="Q71" s="45"/>
      <c r="R71" s="45">
        <v>299.51</v>
      </c>
      <c r="S71" s="34">
        <f t="shared" si="13"/>
        <v>274.28</v>
      </c>
      <c r="T71" s="34">
        <f t="shared" si="14"/>
        <v>107.31</v>
      </c>
      <c r="U71" s="35">
        <f t="shared" si="15"/>
        <v>166.97</v>
      </c>
      <c r="V71" s="36">
        <f t="shared" si="16"/>
        <v>381.59</v>
      </c>
      <c r="W71" s="37" t="s">
        <v>46</v>
      </c>
    </row>
    <row r="72">
      <c r="A72" s="47" t="s">
        <v>129</v>
      </c>
      <c r="B72" s="42" t="s">
        <v>130</v>
      </c>
      <c r="C72" s="30">
        <v>50.0</v>
      </c>
      <c r="D72" s="31" t="s">
        <v>41</v>
      </c>
      <c r="E72" s="43">
        <v>70.0</v>
      </c>
      <c r="F72" s="43">
        <v>65.5</v>
      </c>
      <c r="G72" s="43">
        <v>12.25</v>
      </c>
      <c r="H72" s="43">
        <v>40.47</v>
      </c>
      <c r="I72" s="43">
        <v>54.45</v>
      </c>
      <c r="J72" s="45"/>
      <c r="K72" s="45"/>
      <c r="L72" s="45"/>
      <c r="M72" s="45"/>
      <c r="N72" s="45"/>
      <c r="O72" s="45"/>
      <c r="P72" s="45"/>
      <c r="Q72" s="45"/>
      <c r="R72" s="45">
        <v>50.0</v>
      </c>
      <c r="S72" s="34">
        <f t="shared" si="13"/>
        <v>48.78</v>
      </c>
      <c r="T72" s="34">
        <f t="shared" si="14"/>
        <v>20.82</v>
      </c>
      <c r="U72" s="35">
        <f t="shared" si="15"/>
        <v>27.96</v>
      </c>
      <c r="V72" s="36">
        <f t="shared" si="16"/>
        <v>69.6</v>
      </c>
      <c r="W72" s="37" t="s">
        <v>46</v>
      </c>
    </row>
    <row r="73">
      <c r="A73" s="47" t="s">
        <v>131</v>
      </c>
      <c r="B73" s="42" t="s">
        <v>132</v>
      </c>
      <c r="C73" s="30">
        <v>50.0</v>
      </c>
      <c r="D73" s="31" t="s">
        <v>41</v>
      </c>
      <c r="E73" s="43">
        <v>170.0</v>
      </c>
      <c r="F73" s="43">
        <v>55.0</v>
      </c>
      <c r="G73" s="43">
        <v>13.8</v>
      </c>
      <c r="H73" s="43">
        <v>63.25</v>
      </c>
      <c r="I73" s="43"/>
      <c r="J73" s="45"/>
      <c r="K73" s="45"/>
      <c r="L73" s="45"/>
      <c r="M73" s="45"/>
      <c r="N73" s="45"/>
      <c r="O73" s="45"/>
      <c r="P73" s="45"/>
      <c r="Q73" s="45"/>
      <c r="R73" s="45">
        <v>95.52</v>
      </c>
      <c r="S73" s="34">
        <f t="shared" si="13"/>
        <v>79.51</v>
      </c>
      <c r="T73" s="34">
        <f t="shared" si="14"/>
        <v>58.37</v>
      </c>
      <c r="U73" s="35">
        <f t="shared" si="15"/>
        <v>21.14</v>
      </c>
      <c r="V73" s="36">
        <f t="shared" si="16"/>
        <v>137.88</v>
      </c>
      <c r="W73" s="37" t="s">
        <v>46</v>
      </c>
    </row>
    <row r="74">
      <c r="A74" s="47" t="s">
        <v>133</v>
      </c>
      <c r="B74" s="42" t="s">
        <v>134</v>
      </c>
      <c r="C74" s="30">
        <v>50.0</v>
      </c>
      <c r="D74" s="31" t="s">
        <v>41</v>
      </c>
      <c r="E74" s="43">
        <v>50.0</v>
      </c>
      <c r="F74" s="43">
        <v>15.0</v>
      </c>
      <c r="G74" s="43">
        <v>60.0</v>
      </c>
      <c r="H74" s="44"/>
      <c r="I74" s="44"/>
      <c r="J74" s="45"/>
      <c r="K74" s="45"/>
      <c r="L74" s="45"/>
      <c r="M74" s="45"/>
      <c r="N74" s="45"/>
      <c r="O74" s="45"/>
      <c r="P74" s="45"/>
      <c r="Q74" s="45"/>
      <c r="R74" s="45">
        <v>41.33</v>
      </c>
      <c r="S74" s="34">
        <f t="shared" si="13"/>
        <v>41.58</v>
      </c>
      <c r="T74" s="34">
        <f t="shared" si="14"/>
        <v>19.29</v>
      </c>
      <c r="U74" s="35">
        <f t="shared" si="15"/>
        <v>22.29</v>
      </c>
      <c r="V74" s="36">
        <f t="shared" si="16"/>
        <v>60.87</v>
      </c>
      <c r="W74" s="37" t="s">
        <v>46</v>
      </c>
    </row>
    <row r="75">
      <c r="A75" s="47" t="s">
        <v>135</v>
      </c>
      <c r="B75" s="42" t="s">
        <v>136</v>
      </c>
      <c r="C75" s="30">
        <v>50.0</v>
      </c>
      <c r="D75" s="31" t="s">
        <v>41</v>
      </c>
      <c r="E75" s="43">
        <v>180.0</v>
      </c>
      <c r="F75" s="43">
        <v>18.5</v>
      </c>
      <c r="G75" s="43">
        <v>41.0</v>
      </c>
      <c r="H75" s="43">
        <v>72.67</v>
      </c>
      <c r="I75" s="43">
        <v>59.99</v>
      </c>
      <c r="J75" s="45"/>
      <c r="K75" s="45"/>
      <c r="L75" s="45"/>
      <c r="M75" s="45"/>
      <c r="N75" s="45"/>
      <c r="O75" s="45"/>
      <c r="P75" s="45"/>
      <c r="Q75" s="45"/>
      <c r="R75" s="45">
        <v>110.0</v>
      </c>
      <c r="S75" s="34">
        <f t="shared" si="13"/>
        <v>80.36</v>
      </c>
      <c r="T75" s="34">
        <f t="shared" si="14"/>
        <v>57.72</v>
      </c>
      <c r="U75" s="35">
        <f t="shared" si="15"/>
        <v>22.64</v>
      </c>
      <c r="V75" s="36">
        <f t="shared" si="16"/>
        <v>138.08</v>
      </c>
      <c r="W75" s="37" t="s">
        <v>46</v>
      </c>
    </row>
    <row r="76">
      <c r="A76" s="47" t="s">
        <v>137</v>
      </c>
      <c r="B76" s="42" t="s">
        <v>138</v>
      </c>
      <c r="C76" s="30">
        <v>50.0</v>
      </c>
      <c r="D76" s="31" t="s">
        <v>41</v>
      </c>
      <c r="E76" s="43">
        <v>35.0</v>
      </c>
      <c r="F76" s="44"/>
      <c r="G76" s="43">
        <v>5.44</v>
      </c>
      <c r="H76" s="43">
        <v>5.17</v>
      </c>
      <c r="I76" s="44"/>
      <c r="J76" s="45"/>
      <c r="K76" s="45"/>
      <c r="L76" s="45"/>
      <c r="M76" s="45"/>
      <c r="N76" s="45"/>
      <c r="O76" s="45"/>
      <c r="P76" s="45"/>
      <c r="Q76" s="45"/>
      <c r="R76" s="45">
        <v>24.75</v>
      </c>
      <c r="S76" s="34">
        <f t="shared" si="13"/>
        <v>17.59</v>
      </c>
      <c r="T76" s="34">
        <f t="shared" si="14"/>
        <v>14.79</v>
      </c>
      <c r="U76" s="35">
        <f t="shared" si="15"/>
        <v>2.8</v>
      </c>
      <c r="V76" s="36">
        <f t="shared" si="16"/>
        <v>32.38</v>
      </c>
      <c r="W76" s="37" t="s">
        <v>46</v>
      </c>
    </row>
    <row r="77">
      <c r="A77" s="47" t="s">
        <v>139</v>
      </c>
      <c r="B77" s="42" t="s">
        <v>140</v>
      </c>
      <c r="C77" s="30">
        <v>50.0</v>
      </c>
      <c r="D77" s="31" t="s">
        <v>41</v>
      </c>
      <c r="E77" s="43">
        <v>190.0</v>
      </c>
      <c r="F77" s="44"/>
      <c r="G77" s="43">
        <v>109.99</v>
      </c>
      <c r="H77" s="43">
        <v>95.55</v>
      </c>
      <c r="I77" s="43">
        <v>86.99</v>
      </c>
      <c r="J77" s="45"/>
      <c r="K77" s="45"/>
      <c r="L77" s="45"/>
      <c r="M77" s="45"/>
      <c r="N77" s="45"/>
      <c r="O77" s="45"/>
      <c r="P77" s="45"/>
      <c r="Q77" s="45"/>
      <c r="R77" s="45">
        <v>165.88</v>
      </c>
      <c r="S77" s="34">
        <f t="shared" si="13"/>
        <v>129.68</v>
      </c>
      <c r="T77" s="34">
        <f t="shared" si="14"/>
        <v>45.62</v>
      </c>
      <c r="U77" s="35">
        <f t="shared" si="15"/>
        <v>84.06</v>
      </c>
      <c r="V77" s="36">
        <f t="shared" si="16"/>
        <v>175.3</v>
      </c>
      <c r="W77" s="37" t="s">
        <v>46</v>
      </c>
    </row>
    <row r="78">
      <c r="A78" s="47" t="s">
        <v>141</v>
      </c>
      <c r="B78" s="42" t="s">
        <v>142</v>
      </c>
      <c r="C78" s="30">
        <v>50.0</v>
      </c>
      <c r="D78" s="31" t="s">
        <v>41</v>
      </c>
      <c r="E78" s="43">
        <v>70.0</v>
      </c>
      <c r="F78" s="43">
        <v>25.2</v>
      </c>
      <c r="G78" s="43">
        <v>18.25</v>
      </c>
      <c r="H78" s="43">
        <v>18.8</v>
      </c>
      <c r="I78" s="43">
        <v>19.6</v>
      </c>
      <c r="J78" s="45"/>
      <c r="K78" s="45"/>
      <c r="L78" s="45"/>
      <c r="M78" s="45"/>
      <c r="N78" s="45"/>
      <c r="O78" s="45"/>
      <c r="P78" s="45"/>
      <c r="Q78" s="45"/>
      <c r="R78" s="45">
        <v>50.25</v>
      </c>
      <c r="S78" s="34">
        <f t="shared" si="13"/>
        <v>33.68</v>
      </c>
      <c r="T78" s="34">
        <f t="shared" si="14"/>
        <v>21.56</v>
      </c>
      <c r="U78" s="35">
        <f t="shared" si="15"/>
        <v>12.12</v>
      </c>
      <c r="V78" s="36">
        <f t="shared" si="16"/>
        <v>55.24</v>
      </c>
      <c r="W78" s="37" t="s">
        <v>46</v>
      </c>
    </row>
    <row r="79">
      <c r="A79" s="47" t="s">
        <v>143</v>
      </c>
      <c r="B79" s="42" t="s">
        <v>144</v>
      </c>
      <c r="C79" s="30">
        <v>50.0</v>
      </c>
      <c r="D79" s="31" t="s">
        <v>41</v>
      </c>
      <c r="E79" s="43">
        <v>1700.0</v>
      </c>
      <c r="F79" s="43"/>
      <c r="G79" s="43">
        <v>565.9</v>
      </c>
      <c r="H79" s="43">
        <v>850.76</v>
      </c>
      <c r="I79" s="43">
        <v>874.99</v>
      </c>
      <c r="J79" s="52"/>
      <c r="K79" s="52"/>
      <c r="L79" s="52"/>
      <c r="M79" s="52"/>
      <c r="N79" s="52"/>
      <c r="O79" s="52"/>
      <c r="P79" s="52"/>
      <c r="Q79" s="52"/>
      <c r="R79" s="52"/>
      <c r="S79" s="34">
        <f t="shared" si="13"/>
        <v>997.91</v>
      </c>
      <c r="T79" s="34">
        <f t="shared" si="14"/>
        <v>488.65</v>
      </c>
      <c r="U79" s="35">
        <f t="shared" si="15"/>
        <v>509.26</v>
      </c>
      <c r="V79" s="36">
        <f t="shared" si="16"/>
        <v>1486.56</v>
      </c>
      <c r="W79" s="37" t="s">
        <v>46</v>
      </c>
    </row>
    <row r="80">
      <c r="A80" s="47" t="s">
        <v>145</v>
      </c>
      <c r="B80" s="42" t="s">
        <v>146</v>
      </c>
      <c r="C80" s="30">
        <v>50.0</v>
      </c>
      <c r="D80" s="31" t="s">
        <v>41</v>
      </c>
      <c r="E80" s="43">
        <v>130.0</v>
      </c>
      <c r="F80" s="44"/>
      <c r="G80" s="43">
        <v>199.0</v>
      </c>
      <c r="H80" s="43">
        <v>159.1</v>
      </c>
      <c r="I80" s="44"/>
      <c r="J80" s="45"/>
      <c r="K80" s="45"/>
      <c r="L80" s="45"/>
      <c r="M80" s="45"/>
      <c r="N80" s="45"/>
      <c r="O80" s="45"/>
      <c r="P80" s="45"/>
      <c r="Q80" s="45"/>
      <c r="R80" s="45">
        <v>107.9</v>
      </c>
      <c r="S80" s="34">
        <f t="shared" si="13"/>
        <v>149</v>
      </c>
      <c r="T80" s="34">
        <f t="shared" si="14"/>
        <v>39.38</v>
      </c>
      <c r="U80" s="35">
        <f t="shared" si="15"/>
        <v>109.62</v>
      </c>
      <c r="V80" s="36">
        <f t="shared" si="16"/>
        <v>188.38</v>
      </c>
      <c r="W80" s="37" t="s">
        <v>46</v>
      </c>
    </row>
    <row r="81">
      <c r="A81" s="47" t="s">
        <v>147</v>
      </c>
      <c r="B81" s="42" t="s">
        <v>148</v>
      </c>
      <c r="C81" s="30">
        <v>50.0</v>
      </c>
      <c r="D81" s="31" t="s">
        <v>41</v>
      </c>
      <c r="E81" s="43">
        <v>230.0</v>
      </c>
      <c r="F81" s="44"/>
      <c r="G81" s="43">
        <v>125.0</v>
      </c>
      <c r="H81" s="43">
        <v>103.8</v>
      </c>
      <c r="I81" s="43">
        <v>109.26</v>
      </c>
      <c r="J81" s="45"/>
      <c r="K81" s="45"/>
      <c r="L81" s="45"/>
      <c r="M81" s="45"/>
      <c r="N81" s="45"/>
      <c r="O81" s="45"/>
      <c r="P81" s="45"/>
      <c r="Q81" s="45"/>
      <c r="R81" s="45">
        <v>173.18</v>
      </c>
      <c r="S81" s="34">
        <f t="shared" si="13"/>
        <v>148.25</v>
      </c>
      <c r="T81" s="34">
        <f t="shared" si="14"/>
        <v>53.25</v>
      </c>
      <c r="U81" s="35">
        <f t="shared" si="15"/>
        <v>95</v>
      </c>
      <c r="V81" s="36">
        <f t="shared" si="16"/>
        <v>201.5</v>
      </c>
      <c r="W81" s="37" t="s">
        <v>46</v>
      </c>
    </row>
    <row r="82">
      <c r="A82" s="47" t="s">
        <v>149</v>
      </c>
      <c r="B82" s="42" t="s">
        <v>150</v>
      </c>
      <c r="C82" s="30">
        <v>50.0</v>
      </c>
      <c r="D82" s="31" t="s">
        <v>41</v>
      </c>
      <c r="E82" s="43">
        <v>140.0</v>
      </c>
      <c r="F82" s="44"/>
      <c r="G82" s="43">
        <v>74.99</v>
      </c>
      <c r="H82" s="43">
        <v>133.96</v>
      </c>
      <c r="I82" s="43">
        <v>90.0</v>
      </c>
      <c r="J82" s="45"/>
      <c r="K82" s="45"/>
      <c r="L82" s="45"/>
      <c r="M82" s="45"/>
      <c r="N82" s="45"/>
      <c r="O82" s="45"/>
      <c r="P82" s="45"/>
      <c r="Q82" s="45"/>
      <c r="R82" s="45">
        <v>116.18</v>
      </c>
      <c r="S82" s="34">
        <f t="shared" si="13"/>
        <v>111.03</v>
      </c>
      <c r="T82" s="34">
        <f t="shared" si="14"/>
        <v>27.99</v>
      </c>
      <c r="U82" s="35">
        <f t="shared" si="15"/>
        <v>83.04</v>
      </c>
      <c r="V82" s="36">
        <f t="shared" si="16"/>
        <v>139.02</v>
      </c>
      <c r="W82" s="37" t="s">
        <v>46</v>
      </c>
    </row>
    <row r="83">
      <c r="A83" s="47" t="s">
        <v>151</v>
      </c>
      <c r="B83" s="42" t="s">
        <v>152</v>
      </c>
      <c r="C83" s="30">
        <v>50.0</v>
      </c>
      <c r="D83" s="31" t="s">
        <v>41</v>
      </c>
      <c r="E83" s="43">
        <v>630.0</v>
      </c>
      <c r="F83" s="43">
        <v>380.0</v>
      </c>
      <c r="G83" s="43">
        <v>195.69</v>
      </c>
      <c r="H83" s="43">
        <v>294.16</v>
      </c>
      <c r="I83" s="43">
        <v>488.0</v>
      </c>
      <c r="J83" s="45"/>
      <c r="K83" s="45"/>
      <c r="L83" s="45"/>
      <c r="M83" s="45"/>
      <c r="N83" s="45"/>
      <c r="O83" s="45"/>
      <c r="P83" s="45"/>
      <c r="Q83" s="45"/>
      <c r="R83" s="45">
        <v>422.5</v>
      </c>
      <c r="S83" s="34">
        <f t="shared" si="13"/>
        <v>401.73</v>
      </c>
      <c r="T83" s="34">
        <f t="shared" si="14"/>
        <v>151.31</v>
      </c>
      <c r="U83" s="35">
        <f t="shared" si="15"/>
        <v>250.42</v>
      </c>
      <c r="V83" s="36">
        <f t="shared" si="16"/>
        <v>553.04</v>
      </c>
      <c r="W83" s="37" t="s">
        <v>46</v>
      </c>
    </row>
    <row r="84">
      <c r="A84" s="47" t="s">
        <v>153</v>
      </c>
      <c r="B84" s="42" t="s">
        <v>154</v>
      </c>
      <c r="C84" s="30">
        <v>50.0</v>
      </c>
      <c r="D84" s="31" t="s">
        <v>41</v>
      </c>
      <c r="E84" s="43">
        <v>98.0</v>
      </c>
      <c r="F84" s="43">
        <v>45.0</v>
      </c>
      <c r="G84" s="43">
        <v>79.99</v>
      </c>
      <c r="H84" s="43">
        <v>49.9</v>
      </c>
      <c r="I84" s="43">
        <v>68.0</v>
      </c>
      <c r="J84" s="45"/>
      <c r="K84" s="45"/>
      <c r="L84" s="45"/>
      <c r="M84" s="45"/>
      <c r="N84" s="45"/>
      <c r="O84" s="45"/>
      <c r="P84" s="45"/>
      <c r="Q84" s="45"/>
      <c r="R84" s="45">
        <v>71.78</v>
      </c>
      <c r="S84" s="34">
        <f t="shared" si="13"/>
        <v>68.78</v>
      </c>
      <c r="T84" s="34">
        <f t="shared" si="14"/>
        <v>19.55</v>
      </c>
      <c r="U84" s="35">
        <f t="shared" si="15"/>
        <v>49.23</v>
      </c>
      <c r="V84" s="36">
        <f t="shared" si="16"/>
        <v>88.33</v>
      </c>
      <c r="W84" s="37" t="s">
        <v>46</v>
      </c>
    </row>
    <row r="85">
      <c r="A85" s="53">
        <v>6.0</v>
      </c>
      <c r="B85" s="54" t="s">
        <v>155</v>
      </c>
      <c r="C85" s="55">
        <v>778.0</v>
      </c>
      <c r="D85" s="56" t="s">
        <v>41</v>
      </c>
      <c r="E85" s="57">
        <v>345.0</v>
      </c>
      <c r="F85" s="57">
        <v>285.0</v>
      </c>
      <c r="G85" s="58"/>
      <c r="H85" s="58"/>
      <c r="I85" s="58"/>
      <c r="J85" s="59"/>
      <c r="K85" s="59"/>
      <c r="L85" s="59"/>
      <c r="M85" s="59"/>
      <c r="N85" s="59"/>
      <c r="O85" s="59"/>
      <c r="P85" s="59"/>
      <c r="Q85" s="59"/>
      <c r="R85" s="59">
        <v>286.33</v>
      </c>
      <c r="S85" s="60">
        <f t="shared" si="13"/>
        <v>305.44</v>
      </c>
      <c r="T85" s="60">
        <f t="shared" si="14"/>
        <v>34.26</v>
      </c>
      <c r="U85" s="61">
        <f t="shared" si="15"/>
        <v>271.18</v>
      </c>
      <c r="V85" s="62">
        <f t="shared" si="16"/>
        <v>339.7</v>
      </c>
      <c r="W85" s="63" t="s">
        <v>42</v>
      </c>
    </row>
    <row r="86" ht="13.5" customHeight="1">
      <c r="A86" s="64"/>
      <c r="B86" s="65"/>
      <c r="C86" s="66"/>
      <c r="D86" s="66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8"/>
      <c r="S86" s="67"/>
      <c r="T86" s="67"/>
      <c r="U86" s="67"/>
      <c r="V86" s="67"/>
      <c r="W86" s="67"/>
    </row>
    <row r="87" ht="13.5" customHeight="1">
      <c r="A87" s="64"/>
      <c r="B87" s="65"/>
      <c r="C87" s="66"/>
      <c r="D87" s="66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</row>
    <row r="88" ht="12.75" customHeight="1">
      <c r="A88" s="69" t="str">
        <f>IF('Circunscrição I'!A1="","",'Circunscrição I'!A1)</f>
        <v/>
      </c>
      <c r="B88" s="70"/>
      <c r="C88" s="71"/>
      <c r="D88" s="72"/>
      <c r="E88" s="7" t="str">
        <f>IF('Circunscrição I'!E1="","",'Circunscrição I'!E1)</f>
        <v/>
      </c>
      <c r="F88" s="7" t="str">
        <f>IF('Circunscrição I'!F1="","",'Circunscrição I'!F1)</f>
        <v/>
      </c>
      <c r="G88" s="7"/>
      <c r="H88" s="7"/>
      <c r="I88" s="7" t="str">
        <f>IF('Circunscrição I'!I1="","",'Circunscrição I'!I1)</f>
        <v/>
      </c>
      <c r="J88" s="7" t="str">
        <f>IF('Circunscrição I'!J1="","",'Circunscrição I'!J1)</f>
        <v/>
      </c>
      <c r="K88" s="7" t="str">
        <f>IF('Circunscrição I'!K1="","",'Circunscrição I'!K1)</f>
        <v/>
      </c>
      <c r="L88" s="7" t="str">
        <f>IF('Circunscrição I'!L1="","",'Circunscrição I'!L1)</f>
        <v/>
      </c>
      <c r="M88" s="7" t="str">
        <f>IF('Circunscrição I'!M1="","",'Circunscrição I'!M1)</f>
        <v/>
      </c>
      <c r="N88" s="7" t="str">
        <f>IF('Circunscrição I'!N1="","",'Circunscrição I'!N1)</f>
        <v/>
      </c>
      <c r="O88" s="7" t="str">
        <f>IF('Circunscrição I'!O1="","",'Circunscrição I'!O1)</f>
        <v/>
      </c>
      <c r="P88" s="7" t="str">
        <f>IF('Circunscrição I'!P1="","",'Circunscrição I'!P1)</f>
        <v/>
      </c>
      <c r="Q88" s="7" t="str">
        <f>IF('Circunscrição I'!Q1="","",'Circunscrição I'!Q1)</f>
        <v/>
      </c>
      <c r="R88" s="7" t="str">
        <f>IF('Circunscrição I'!R1="","",'Circunscrição I'!R1)</f>
        <v/>
      </c>
      <c r="S88" s="73"/>
      <c r="T88" s="74"/>
      <c r="U88" s="73"/>
      <c r="V88" s="74"/>
      <c r="W88" s="75"/>
    </row>
    <row r="89" ht="25.5" customHeight="1">
      <c r="A89" s="76" t="str">
        <f>IF('Circunscrição I'!A2="","",'Circunscrição I'!A2)</f>
        <v>Item</v>
      </c>
      <c r="B89" s="76" t="str">
        <f>IF('Circunscrição I'!B2="","",'Circunscrição I'!B2)</f>
        <v>Descrição</v>
      </c>
      <c r="C89" s="76" t="str">
        <f>IF('Circunscrição I'!C2="","",'Circunscrição I'!C2)</f>
        <v>Qtde</v>
      </c>
      <c r="D89" s="76" t="str">
        <f>IF('Circunscrição I'!D2="","",'Circunscrição I'!D2)</f>
        <v>Unidade</v>
      </c>
      <c r="E89" s="76" t="str">
        <f>IF('Circunscrição I'!E2="","",'Circunscrição I'!E2)</f>
        <v>GH</v>
      </c>
      <c r="F89" s="76" t="str">
        <f>IF('Circunscrição I'!F2="","",'Circunscrição I'!F2)</f>
        <v>SRV</v>
      </c>
      <c r="G89" s="76" t="str">
        <f>IF('Circunscrição I'!G2="","",'Circunscrição I'!G2)</f>
        <v>Internet 1 </v>
      </c>
      <c r="H89" s="76" t="str">
        <f>IF('Circunscrição I'!H2="","",'Circunscrição I'!H2)</f>
        <v>Internet 2</v>
      </c>
      <c r="I89" s="76" t="str">
        <f>IF('Circunscrição I'!I2="","",'Circunscrição I'!I2)</f>
        <v>Internet 3</v>
      </c>
      <c r="J89" s="76" t="str">
        <f>IF('Circunscrição I'!J2="","",'Circunscrição I'!J2)</f>
        <v>BP1</v>
      </c>
      <c r="K89" s="76" t="str">
        <f>IF('Circunscrição I'!K2="","",'Circunscrição I'!K2)</f>
        <v>BP2</v>
      </c>
      <c r="L89" s="76" t="str">
        <f>IF('Circunscrição I'!L2="","",'Circunscrição I'!L2)</f>
        <v>BP3</v>
      </c>
      <c r="M89" s="76" t="str">
        <f>IF('Circunscrição I'!M2="","",'Circunscrição I'!M2)</f>
        <v>BP4</v>
      </c>
      <c r="N89" s="76" t="str">
        <f>IF('Circunscrição I'!N2="","",'Circunscrição I'!N2)</f>
        <v>BP5</v>
      </c>
      <c r="O89" s="76" t="str">
        <f>IF('Circunscrição I'!O2="","",'Circunscrição I'!O2)</f>
        <v>BP6</v>
      </c>
      <c r="P89" s="76" t="str">
        <f>IF('Circunscrição I'!P2="","",'Circunscrição I'!P2)</f>
        <v>BP7</v>
      </c>
      <c r="Q89" s="76" t="str">
        <f>IF('Circunscrição I'!Q2="","",'Circunscrição I'!Q2)</f>
        <v>BP8</v>
      </c>
      <c r="R89" s="77" t="str">
        <f>IF('Circunscrição I'!R2="","",'Circunscrição I'!R2)</f>
        <v>Ata 014/2019</v>
      </c>
      <c r="S89" s="78" t="s">
        <v>156</v>
      </c>
      <c r="T89" s="79"/>
      <c r="U89" s="78"/>
      <c r="V89" s="79"/>
      <c r="W89" s="75"/>
    </row>
    <row r="90" ht="12.75" customHeight="1">
      <c r="A90" s="80"/>
      <c r="B90" s="81"/>
      <c r="C90" s="82"/>
      <c r="D90" s="83"/>
      <c r="E90" s="12" t="str">
        <f>IF('Circunscrição I'!E3="","",'Circunscrição I'!E3)</f>
        <v/>
      </c>
      <c r="F90" s="12" t="str">
        <f>IF('Circunscrição I'!F3="","",'Circunscrição I'!F3)</f>
        <v/>
      </c>
      <c r="G90" s="12"/>
      <c r="H90" s="12"/>
      <c r="I90" s="12" t="str">
        <f>IF('Circunscrição I'!I3="","",'Circunscrição I'!I3)</f>
        <v/>
      </c>
      <c r="J90" s="12" t="str">
        <f>IF('Circunscrição I'!J3="","",'Circunscrição I'!J3)</f>
        <v/>
      </c>
      <c r="K90" s="12" t="str">
        <f>IF('Circunscrição I'!K3="","",'Circunscrição I'!K3)</f>
        <v/>
      </c>
      <c r="L90" s="12" t="str">
        <f>IF('Circunscrição I'!L3="","",'Circunscrição I'!L3)</f>
        <v/>
      </c>
      <c r="M90" s="12" t="str">
        <f>IF('Circunscrição I'!M3="","",'Circunscrição I'!M3)</f>
        <v/>
      </c>
      <c r="N90" s="12" t="str">
        <f>IF('Circunscrição I'!N3="","",'Circunscrição I'!N3)</f>
        <v/>
      </c>
      <c r="O90" s="12" t="str">
        <f>IF('Circunscrição I'!O3="","",'Circunscrição I'!O3)</f>
        <v/>
      </c>
      <c r="P90" s="12" t="str">
        <f>IF('Circunscrição I'!P3="","",'Circunscrição I'!P3)</f>
        <v/>
      </c>
      <c r="Q90" s="12" t="str">
        <f>IF('Circunscrição I'!Q3="","",'Circunscrição I'!Q3)</f>
        <v/>
      </c>
      <c r="R90" s="12" t="str">
        <f>IF('Circunscrição I'!R3="","",'Circunscrição I'!R3)</f>
        <v/>
      </c>
      <c r="S90" s="78" t="s">
        <v>157</v>
      </c>
      <c r="T90" s="79"/>
      <c r="U90" s="78" t="s">
        <v>158</v>
      </c>
      <c r="V90" s="79"/>
      <c r="W90" s="75"/>
    </row>
    <row r="91" ht="13.5" customHeight="1">
      <c r="A91" s="84"/>
      <c r="B91" s="85"/>
      <c r="C91" s="86"/>
      <c r="D91" s="87"/>
      <c r="E91" s="21" t="str">
        <f>IF('Circunscrição I'!E4="","",'Circunscrição I'!E4)</f>
        <v/>
      </c>
      <c r="F91" s="21" t="str">
        <f>IF('Circunscrição I'!F4="","",'Circunscrição I'!F4)</f>
        <v/>
      </c>
      <c r="G91" s="21"/>
      <c r="H91" s="21"/>
      <c r="I91" s="21" t="str">
        <f>IF('Circunscrição I'!I4="","",'Circunscrição I'!I4)</f>
        <v/>
      </c>
      <c r="J91" s="21" t="str">
        <f>IF('Circunscrição I'!J4="","",'Circunscrição I'!J4)</f>
        <v/>
      </c>
      <c r="K91" s="21" t="str">
        <f>IF('Circunscrição I'!K4="","",'Circunscrição I'!K4)</f>
        <v/>
      </c>
      <c r="L91" s="21" t="str">
        <f>IF('Circunscrição I'!L4="","",'Circunscrição I'!L4)</f>
        <v/>
      </c>
      <c r="M91" s="21" t="str">
        <f>IF('Circunscrição I'!M4="","",'Circunscrição I'!M4)</f>
        <v/>
      </c>
      <c r="N91" s="21" t="str">
        <f>IF('Circunscrição I'!N4="","",'Circunscrição I'!N4)</f>
        <v/>
      </c>
      <c r="O91" s="21" t="str">
        <f>IF('Circunscrição I'!O4="","",'Circunscrição I'!O4)</f>
        <v/>
      </c>
      <c r="P91" s="21" t="str">
        <f>IF('Circunscrição I'!P4="","",'Circunscrição I'!P4)</f>
        <v/>
      </c>
      <c r="Q91" s="21" t="str">
        <f>IF('Circunscrição I'!Q4="","",'Circunscrição I'!Q4)</f>
        <v/>
      </c>
      <c r="R91" s="21" t="str">
        <f>IF('Circunscrição I'!R4="","",'Circunscrição I'!R4)</f>
        <v/>
      </c>
      <c r="S91" s="88"/>
      <c r="T91" s="89"/>
      <c r="U91" s="88"/>
      <c r="V91" s="89"/>
      <c r="W91" s="75"/>
    </row>
    <row r="92" ht="18.0" customHeight="1">
      <c r="A92" s="90">
        <f t="shared" ref="A92:A172" si="17">A5</f>
        <v>1</v>
      </c>
      <c r="B92" s="91" t="str">
        <f>IF('Circunscrição I'!B5="","",'Circunscrição I'!B5)</f>
        <v>Manutenção Preventiva – Tipo Split</v>
      </c>
      <c r="C92" s="92" t="str">
        <f>C5</f>
        <v/>
      </c>
      <c r="D92" s="93"/>
      <c r="E92" s="94" t="str">
        <f>IF('Circunscrição I'!E5&gt;0,IF(AND('Circunscrição I'!$U5&lt;='Circunscrição I'!E5,'Circunscrição I'!E5&lt;='Circunscrição I'!$V5),'Circunscrição I'!E5,"excluído*"),"")</f>
        <v/>
      </c>
      <c r="F92" s="94" t="str">
        <f>IF('Circunscrição I'!F5&gt;0,IF(AND('Circunscrição I'!$U5&lt;='Circunscrição I'!F5,'Circunscrição I'!F5&lt;='Circunscrição I'!$V5),'Circunscrição I'!F5,"excluído*"),"")</f>
        <v/>
      </c>
      <c r="G92" s="94"/>
      <c r="H92" s="94"/>
      <c r="I92" s="94" t="str">
        <f>IF('Circunscrição I'!I5&gt;0,IF(AND('Circunscrição I'!$U5&lt;='Circunscrição I'!I5,'Circunscrição I'!I5&lt;='Circunscrição I'!$V5),'Circunscrição I'!I5,"excluído*"),"")</f>
        <v/>
      </c>
      <c r="J92" s="94" t="str">
        <f>IF('Circunscrição I'!J5&gt;0,IF(AND('Circunscrição I'!$U5&lt;='Circunscrição I'!J5,'Circunscrição I'!J5&lt;='Circunscrição I'!$V5),'Circunscrição I'!J5,"excluído*"),"")</f>
        <v/>
      </c>
      <c r="K92" s="94" t="str">
        <f>IF('Circunscrição I'!K5&gt;0,IF(AND('Circunscrição I'!$U5&lt;='Circunscrição I'!K5,'Circunscrição I'!K5&lt;='Circunscrição I'!$V5),'Circunscrição I'!K5,"excluído*"),"")</f>
        <v/>
      </c>
      <c r="L92" s="94" t="str">
        <f>IF('Circunscrição I'!L5&gt;0,IF(AND('Circunscrição I'!$U5&lt;='Circunscrição I'!L5,'Circunscrição I'!L5&lt;='Circunscrição I'!$V5),'Circunscrição I'!L5,"excluído*"),"")</f>
        <v/>
      </c>
      <c r="M92" s="94" t="str">
        <f>IF('Circunscrição I'!M5&gt;0,IF(AND('Circunscrição I'!$U5&lt;='Circunscrição I'!M5,'Circunscrição I'!M5&lt;='Circunscrição I'!$V5),'Circunscrição I'!M5,"excluído*"),"")</f>
        <v/>
      </c>
      <c r="N92" s="94" t="str">
        <f>IF('Circunscrição I'!N5&gt;0,IF(AND('Circunscrição I'!$U5&lt;='Circunscrição I'!N5,'Circunscrição I'!N5&lt;='Circunscrição I'!$V5),'Circunscrição I'!N5,"excluído*"),"")</f>
        <v/>
      </c>
      <c r="O92" s="94" t="str">
        <f>IF('Circunscrição I'!O5&gt;0,IF(AND('Circunscrição I'!$U5&lt;='Circunscrição I'!O5,'Circunscrição I'!O5&lt;='Circunscrição I'!$V5),'Circunscrição I'!O5,"excluído*"),"")</f>
        <v/>
      </c>
      <c r="P92" s="94" t="str">
        <f>IF('Circunscrição I'!P5&gt;0,IF(AND('Circunscrição I'!$U5&lt;='Circunscrição I'!P5,'Circunscrição I'!P5&lt;='Circunscrição I'!$V5),'Circunscrição I'!P5,"excluído*"),"")</f>
        <v/>
      </c>
      <c r="Q92" s="94" t="str">
        <f>IF('Circunscrição I'!Q5&gt;0,IF(AND('Circunscrição I'!$U5&lt;='Circunscrição I'!Q5,'Circunscrição I'!Q5&lt;='Circunscrição I'!$V5),'Circunscrição I'!Q5,"excluído*"),"")</f>
        <v/>
      </c>
      <c r="R92" s="95"/>
      <c r="S92" s="96" t="str">
        <f>IF(SUM(E92:I92)&gt;0,ROUND(AVERAGE(E92:I92),2),"")</f>
        <v/>
      </c>
      <c r="T92" s="96"/>
      <c r="U92" s="95" t="str">
        <f t="shared" ref="U92:U172" si="18">IF(S92&lt;&gt;"",S92*C92,"")</f>
        <v/>
      </c>
      <c r="V92" s="97"/>
      <c r="W92" s="98"/>
    </row>
    <row r="93">
      <c r="A93" s="99">
        <f t="shared" si="17"/>
        <v>43831</v>
      </c>
      <c r="B93" s="100" t="str">
        <f>IF('Circunscrição I'!B6="","",'Circunscrição I'!B6)</f>
        <v>Manutenção Preventiva por Equipamento</v>
      </c>
      <c r="C93" s="101">
        <f>IF('Circunscrição I'!C6="","",'Circunscrição I'!C6)</f>
        <v>580</v>
      </c>
      <c r="D93" s="101" t="str">
        <f>IF('Circunscrição I'!D6="","",'Circunscrição I'!D6)</f>
        <v>unid.</v>
      </c>
      <c r="E93" s="102" t="str">
        <f>IF('Circunscrição I'!E6&gt;0,IF(AND('Circunscrição I'!$U6&lt;='Circunscrição I'!E6,'Circunscrição I'!E6&lt;='Circunscrição I'!$V6),'Circunscrição I'!E6,"excluído*"),"")</f>
        <v>excluído*</v>
      </c>
      <c r="F93" s="102">
        <f>IF('Circunscrição I'!F6&gt;0,IF(AND('Circunscrição I'!$U6&lt;='Circunscrição I'!F6,'Circunscrição I'!F6&lt;='Circunscrição I'!$V6),'Circunscrição I'!F6,"excluído*"),"")</f>
        <v>450</v>
      </c>
      <c r="G93" s="102" t="str">
        <f>IF('Circunscrição I'!G6&gt;0,IF(AND('Circunscrição I'!$U6&lt;='Circunscrição I'!G6,'Circunscrição I'!G6&lt;='Circunscrição I'!$V6),'Circunscrição I'!G6,"excluído*"),"")</f>
        <v/>
      </c>
      <c r="H93" s="102" t="str">
        <f>IF('Circunscrição I'!H6&gt;0,IF(AND('Circunscrição I'!$U6&lt;='Circunscrição I'!H6,'Circunscrição I'!H6&lt;='Circunscrição I'!$V6),'Circunscrição I'!H6,"excluído*"),"")</f>
        <v/>
      </c>
      <c r="I93" s="102" t="str">
        <f>IF('Circunscrição I'!I6&gt;0,IF(AND('Circunscrição I'!$U6&lt;='Circunscrição I'!I6,'Circunscrição I'!I6&lt;='Circunscrição I'!$V6),'Circunscrição I'!I6,"excluído*"),"")</f>
        <v/>
      </c>
      <c r="J93" s="102">
        <f>IF('Circunscrição I'!J6&gt;0,IF(AND('Circunscrição I'!$U6&lt;='Circunscrição I'!J6,'Circunscrição I'!J6&lt;='Circunscrição I'!$V6),'Circunscrição I'!J6,"excluído*"),"")</f>
        <v>654.07</v>
      </c>
      <c r="K93" s="102">
        <f>IF('Circunscrição I'!K6&gt;0,IF(AND('Circunscrição I'!$U6&lt;='Circunscrição I'!K6,'Circunscrição I'!K6&lt;='Circunscrição I'!$V6),'Circunscrição I'!K6,"excluído*"),"")</f>
        <v>593.21</v>
      </c>
      <c r="L93" s="102">
        <f>IF('Circunscrição I'!L6&gt;0,IF(AND('Circunscrição I'!$U6&lt;='Circunscrição I'!L6,'Circunscrição I'!L6&lt;='Circunscrição I'!$V6),'Circunscrição I'!L6,"excluído*"),"")</f>
        <v>563.65</v>
      </c>
      <c r="M93" s="102">
        <f>IF('Circunscrição I'!M6&gt;0,IF(AND('Circunscrição I'!$U6&lt;='Circunscrição I'!M6,'Circunscrição I'!M6&lt;='Circunscrição I'!$V6),'Circunscrição I'!M6,"excluído*"),"")</f>
        <v>520.14</v>
      </c>
      <c r="N93" s="102">
        <f>IF('Circunscrição I'!N6&gt;0,IF(AND('Circunscrição I'!$U6&lt;='Circunscrição I'!N6,'Circunscrição I'!N6&lt;='Circunscrição I'!$V6),'Circunscrição I'!N6,"excluído*"),"")</f>
        <v>489.44</v>
      </c>
      <c r="O93" s="102">
        <f>IF('Circunscrição I'!O6&gt;0,IF(AND('Circunscrição I'!$U6&lt;='Circunscrição I'!O6,'Circunscrição I'!O6&lt;='Circunscrição I'!$V6),'Circunscrição I'!O6,"excluído*"),"")</f>
        <v>452.02</v>
      </c>
      <c r="P93" s="102">
        <f>IF('Circunscrição I'!P6&gt;0,IF(AND('Circunscrição I'!$U6&lt;='Circunscrição I'!P6,'Circunscrição I'!P6&lt;='Circunscrição I'!$V6),'Circunscrição I'!P6,"excluído*"),"")</f>
        <v>448.51</v>
      </c>
      <c r="Q93" s="102">
        <f>IF('Circunscrição I'!Q6&gt;0,IF(AND('Circunscrição I'!$U6&lt;='Circunscrição I'!Q6,'Circunscrição I'!Q6&lt;='Circunscrição I'!$V6),'Circunscrição I'!Q6,"excluído*"),"")</f>
        <v>414.9</v>
      </c>
      <c r="R93" s="102">
        <f>IF('Circunscrição I'!R6&gt;0,IF(AND('Circunscrição I'!$U6&lt;='Circunscrição I'!R6,'Circunscrição I'!R6&lt;='Circunscrição I'!$V6),'Circunscrição I'!R6,"excluído*"),"")</f>
        <v>409.86</v>
      </c>
      <c r="S93" s="103">
        <f>IF(SUM(E93:R93)&gt;0,ROUND(AVERAGE(E93:R93),2),"")</f>
        <v>499.58</v>
      </c>
      <c r="T93" s="104"/>
      <c r="U93" s="105">
        <f t="shared" si="18"/>
        <v>289756.4</v>
      </c>
      <c r="V93" s="106"/>
      <c r="W93" s="37" t="s">
        <v>42</v>
      </c>
    </row>
    <row r="94">
      <c r="A94" s="107">
        <f t="shared" si="17"/>
        <v>2</v>
      </c>
      <c r="B94" s="108" t="str">
        <f>IF('Circunscrição I'!B7="","",'Circunscrição I'!B7)</f>
        <v>Instalação e Substituição de Condicionadores tipo Split</v>
      </c>
      <c r="C94" s="109" t="str">
        <f t="shared" ref="C94:D94" si="19">C7</f>
        <v/>
      </c>
      <c r="D94" s="109" t="str">
        <f t="shared" si="19"/>
        <v/>
      </c>
      <c r="E94" s="110" t="str">
        <f>IF('Circunscrição I'!E7&gt;0,IF(AND('Circunscrição I'!$U7&lt;='Circunscrição I'!E7,'Circunscrição I'!E7&lt;='Circunscrição I'!$V7),'Circunscrição I'!E7,"excluído*"),"")</f>
        <v/>
      </c>
      <c r="F94" s="110" t="str">
        <f>IF('Circunscrição I'!F7&gt;0,IF(AND('Circunscrição I'!$U7&lt;='Circunscrição I'!F7,'Circunscrição I'!F7&lt;='Circunscrição I'!$V7),'Circunscrição I'!F7,"excluído*"),"")</f>
        <v/>
      </c>
      <c r="G94" s="110" t="str">
        <f>IF('Circunscrição I'!G7&gt;0,IF(AND('Circunscrição I'!$U7&lt;='Circunscrição I'!G7,'Circunscrição I'!G7&lt;='Circunscrição I'!$V7),'Circunscrição I'!G7,"excluído*"),"")</f>
        <v/>
      </c>
      <c r="H94" s="110" t="str">
        <f>IF('Circunscrição I'!H7&gt;0,IF(AND('Circunscrição I'!$U7&lt;='Circunscrição I'!H7,'Circunscrição I'!H7&lt;='Circunscrição I'!$V7),'Circunscrição I'!H7,"excluído*"),"")</f>
        <v/>
      </c>
      <c r="I94" s="110" t="str">
        <f>IF('Circunscrição I'!I7&gt;0,IF(AND('Circunscrição I'!$U7&lt;='Circunscrição I'!I7,'Circunscrição I'!I7&lt;='Circunscrição I'!$V7),'Circunscrição I'!I7,"excluído*"),"")</f>
        <v/>
      </c>
      <c r="J94" s="110" t="str">
        <f>IF('Circunscrição I'!J7&gt;0,IF(AND('Circunscrição I'!$U7&lt;='Circunscrição I'!J7,'Circunscrição I'!J7&lt;='Circunscrição I'!$V7),'Circunscrição I'!J7,"excluído*"),"")</f>
        <v/>
      </c>
      <c r="K94" s="110" t="str">
        <f>IF('Circunscrição I'!K7&gt;0,IF(AND('Circunscrição I'!$U7&lt;='Circunscrição I'!K7,'Circunscrição I'!K7&lt;='Circunscrição I'!$V7),'Circunscrição I'!K7,"excluído*"),"")</f>
        <v/>
      </c>
      <c r="L94" s="110" t="str">
        <f>IF('Circunscrição I'!L7&gt;0,IF(AND('Circunscrição I'!$U7&lt;='Circunscrição I'!L7,'Circunscrição I'!L7&lt;='Circunscrição I'!$V7),'Circunscrição I'!L7,"excluído*"),"")</f>
        <v/>
      </c>
      <c r="M94" s="110" t="str">
        <f>IF('Circunscrição I'!M7&gt;0,IF(AND('Circunscrição I'!$U7&lt;='Circunscrição I'!M7,'Circunscrição I'!M7&lt;='Circunscrição I'!$V7),'Circunscrição I'!M7,"excluído*"),"")</f>
        <v/>
      </c>
      <c r="N94" s="110" t="str">
        <f>IF('Circunscrição I'!N7&gt;0,IF(AND('Circunscrição I'!$U7&lt;='Circunscrição I'!N7,'Circunscrição I'!N7&lt;='Circunscrição I'!$V7),'Circunscrição I'!N7,"excluído*"),"")</f>
        <v/>
      </c>
      <c r="O94" s="110" t="str">
        <f>IF('Circunscrição I'!O7&gt;0,IF(AND('Circunscrição I'!$U7&lt;='Circunscrição I'!O7,'Circunscrição I'!O7&lt;='Circunscrição I'!$V7),'Circunscrição I'!O7,"excluído*"),"")</f>
        <v/>
      </c>
      <c r="P94" s="110" t="str">
        <f>IF('Circunscrição I'!P7&gt;0,IF(AND('Circunscrição I'!$U7&lt;='Circunscrição I'!P7,'Circunscrição I'!P7&lt;='Circunscrição I'!$V7),'Circunscrição I'!P7,"excluído*"),"")</f>
        <v/>
      </c>
      <c r="Q94" s="110" t="str">
        <f>IF('Circunscrição I'!Q7&gt;0,IF(AND('Circunscrição I'!$U7&lt;='Circunscrição I'!Q7,'Circunscrição I'!Q7&lt;='Circunscrição I'!$V7),'Circunscrição I'!Q7,"excluído*"),"")</f>
        <v/>
      </c>
      <c r="R94" s="111"/>
      <c r="S94" s="112"/>
      <c r="T94" s="112"/>
      <c r="U94" s="113" t="str">
        <f t="shared" si="18"/>
        <v/>
      </c>
      <c r="V94" s="114"/>
      <c r="W94" s="41"/>
    </row>
    <row r="95">
      <c r="A95" s="115">
        <f t="shared" si="17"/>
        <v>43832</v>
      </c>
      <c r="B95" s="100" t="str">
        <f>IF('Circunscrição I'!B8="","",'Circunscrição I'!B8)</f>
        <v>Retirada e Instalação de condicionador Split</v>
      </c>
      <c r="C95" s="101">
        <f>IF('Circunscrição I'!C8="","",'Circunscrição I'!C8)</f>
        <v>100</v>
      </c>
      <c r="D95" s="101" t="str">
        <f>IF('Circunscrição I'!D8="","",'Circunscrição I'!D8)</f>
        <v>unid.</v>
      </c>
      <c r="E95" s="116">
        <f>IF('Circunscrição I'!E8&gt;0,IF(AND('Circunscrição I'!$U8&lt;='Circunscrição I'!E8,'Circunscrição I'!E8&lt;='Circunscrição I'!$V8),'Circunscrição I'!E8,"excluído*"),"")</f>
        <v>1200</v>
      </c>
      <c r="F95" s="116" t="str">
        <f>IF('Circunscrição I'!F8&gt;0,IF(AND('Circunscrição I'!$U8&lt;='Circunscrição I'!F8,'Circunscrição I'!F8&lt;='Circunscrição I'!$V8),'Circunscrição I'!F8,"excluído*"),"")</f>
        <v>excluído*</v>
      </c>
      <c r="G95" s="116" t="str">
        <f>IF('Circunscrição I'!G8&gt;0,IF(AND('Circunscrição I'!$U8&lt;='Circunscrição I'!G8,'Circunscrição I'!G8&lt;='Circunscrição I'!$V8),'Circunscrição I'!G8,"excluído*"),"")</f>
        <v/>
      </c>
      <c r="H95" s="116" t="str">
        <f>IF('Circunscrição I'!H8&gt;0,IF(AND('Circunscrição I'!$U8&lt;='Circunscrição I'!H8,'Circunscrição I'!H8&lt;='Circunscrição I'!$V8),'Circunscrição I'!H8,"excluído*"),"")</f>
        <v/>
      </c>
      <c r="I95" s="116" t="str">
        <f>IF('Circunscrição I'!I8&gt;0,IF(AND('Circunscrição I'!$U8&lt;='Circunscrição I'!I8,'Circunscrição I'!I8&lt;='Circunscrição I'!$V8),'Circunscrição I'!I8,"excluído*"),"")</f>
        <v/>
      </c>
      <c r="J95" s="116">
        <f>IF('Circunscrição I'!J8&gt;0,IF(AND('Circunscrição I'!$U8&lt;='Circunscrição I'!J8,'Circunscrição I'!J8&lt;='Circunscrição I'!$V8),'Circunscrição I'!J8,"excluído*"),"")</f>
        <v>1350</v>
      </c>
      <c r="K95" s="116">
        <f>IF('Circunscrição I'!K8&gt;0,IF(AND('Circunscrição I'!$U8&lt;='Circunscrição I'!K8,'Circunscrição I'!K8&lt;='Circunscrição I'!$V8),'Circunscrição I'!K8,"excluído*"),"")</f>
        <v>1000</v>
      </c>
      <c r="L95" s="116">
        <f>IF('Circunscrição I'!L8&gt;0,IF(AND('Circunscrição I'!$U8&lt;='Circunscrição I'!L8,'Circunscrição I'!L8&lt;='Circunscrição I'!$V8),'Circunscrição I'!L8,"excluído*"),"")</f>
        <v>960</v>
      </c>
      <c r="M95" s="116" t="str">
        <f>IF('Circunscrição I'!M8&gt;0,IF(AND('Circunscrição I'!$U8&lt;='Circunscrição I'!M8,'Circunscrição I'!M8&lt;='Circunscrição I'!$V8),'Circunscrição I'!M8,"excluído*"),"")</f>
        <v>excluído*</v>
      </c>
      <c r="N95" s="116">
        <f>IF('Circunscrição I'!N8&gt;0,IF(AND('Circunscrição I'!$U8&lt;='Circunscrição I'!N8,'Circunscrição I'!N8&lt;='Circunscrição I'!$V8),'Circunscrição I'!N8,"excluído*"),"")</f>
        <v>887.86</v>
      </c>
      <c r="O95" s="116">
        <f>IF('Circunscrição I'!O8&gt;0,IF(AND('Circunscrição I'!$U8&lt;='Circunscrição I'!O8,'Circunscrição I'!O8&lt;='Circunscrição I'!$V8),'Circunscrição I'!O8,"excluído*"),"")</f>
        <v>1168</v>
      </c>
      <c r="P95" s="116" t="str">
        <f>IF('Circunscrição I'!P8&gt;0,IF(AND('Circunscrição I'!$U8&lt;='Circunscrição I'!P8,'Circunscrição I'!P8&lt;='Circunscrição I'!$V8),'Circunscrição I'!P8,"excluído*"),"")</f>
        <v>excluído*</v>
      </c>
      <c r="Q95" s="116" t="str">
        <f>IF('Circunscrição I'!Q8&gt;0,IF(AND('Circunscrição I'!$U8&lt;='Circunscrição I'!Q8,'Circunscrição I'!Q8&lt;='Circunscrição I'!$V8),'Circunscrição I'!Q8,"excluído*"),"")</f>
        <v/>
      </c>
      <c r="R95" s="116">
        <f>IF('Circunscrição I'!R8&gt;0,IF(AND('Circunscrição I'!$U8&lt;='Circunscrição I'!R8,'Circunscrição I'!R8&lt;='Circunscrição I'!$V8),'Circunscrição I'!R8,"excluído*"),"")</f>
        <v>915.5</v>
      </c>
      <c r="S95" s="117">
        <f t="shared" ref="S95:S113" si="20">IF(SUM(E95:R95)&gt;0,ROUND(AVERAGE(E95:R95),2),"")</f>
        <v>1068.77</v>
      </c>
      <c r="T95" s="118"/>
      <c r="U95" s="119">
        <f t="shared" si="18"/>
        <v>106877</v>
      </c>
      <c r="V95" s="120"/>
      <c r="W95" s="37" t="s">
        <v>42</v>
      </c>
    </row>
    <row r="96">
      <c r="A96" s="115">
        <f t="shared" si="17"/>
        <v>43863</v>
      </c>
      <c r="B96" s="100" t="str">
        <f>IF('Circunscrição I'!B9="","",'Circunscrição I'!B9)</f>
        <v>PCI Evaporadora</v>
      </c>
      <c r="C96" s="101">
        <f>IF('Circunscrição I'!C9="","",'Circunscrição I'!C9)</f>
        <v>100</v>
      </c>
      <c r="D96" s="101" t="str">
        <f>IF('Circunscrição I'!D9="","",'Circunscrição I'!D9)</f>
        <v>unid.</v>
      </c>
      <c r="E96" s="121">
        <f>IF('Circunscrição I'!E9&gt;0,IF(AND('Circunscrição I'!$U9&lt;='Circunscrição I'!E9,'Circunscrição I'!E9&lt;='Circunscrição I'!$V9),'Circunscrição I'!E9,"excluído*"),"")</f>
        <v>980.8</v>
      </c>
      <c r="F96" s="121">
        <f>IF('Circunscrição I'!F9&gt;0,IF(AND('Circunscrição I'!$U9&lt;='Circunscrição I'!F9,'Circunscrição I'!F9&lt;='Circunscrição I'!$V9),'Circunscrição I'!F9,"excluído*"),"")</f>
        <v>650</v>
      </c>
      <c r="G96" s="121" t="str">
        <f>IF('Circunscrição I'!G9&gt;0,IF(AND('Circunscrição I'!$U9&lt;='Circunscrição I'!G9,'Circunscrição I'!G9&lt;='Circunscrição I'!$V9),'Circunscrição I'!G9,"excluído*"),"")</f>
        <v>excluído*</v>
      </c>
      <c r="H96" s="121">
        <f>IF('Circunscrição I'!H9&gt;0,IF(AND('Circunscrição I'!$U9&lt;='Circunscrição I'!H9,'Circunscrição I'!H9&lt;='Circunscrição I'!$V9),'Circunscrição I'!H9,"excluído*"),"")</f>
        <v>616.75</v>
      </c>
      <c r="I96" s="121">
        <f>IF('Circunscrição I'!I9&gt;0,IF(AND('Circunscrição I'!$U9&lt;='Circunscrição I'!I9,'Circunscrição I'!I9&lt;='Circunscrição I'!$V9),'Circunscrição I'!I9,"excluído*"),"")</f>
        <v>542.06</v>
      </c>
      <c r="J96" s="121" t="str">
        <f>IF('Circunscrição I'!J9&gt;0,IF(AND('Circunscrição I'!$U9&lt;='Circunscrição I'!J9,'Circunscrição I'!J9&lt;='Circunscrição I'!$V9),'Circunscrição I'!J9,"excluído*"),"")</f>
        <v>excluído*</v>
      </c>
      <c r="K96" s="121" t="str">
        <f>IF('Circunscrição I'!K9&gt;0,IF(AND('Circunscrição I'!$U9&lt;='Circunscrição I'!K9,'Circunscrição I'!K9&lt;='Circunscrição I'!$V9),'Circunscrição I'!K9,"excluído*"),"")</f>
        <v/>
      </c>
      <c r="L96" s="121" t="str">
        <f>IF('Circunscrição I'!L9&gt;0,IF(AND('Circunscrição I'!$U9&lt;='Circunscrição I'!L9,'Circunscrição I'!L9&lt;='Circunscrição I'!$V9),'Circunscrição I'!L9,"excluído*"),"")</f>
        <v/>
      </c>
      <c r="M96" s="121" t="str">
        <f>IF('Circunscrição I'!M9&gt;0,IF(AND('Circunscrição I'!$U9&lt;='Circunscrição I'!M9,'Circunscrição I'!M9&lt;='Circunscrição I'!$V9),'Circunscrição I'!M9,"excluído*"),"")</f>
        <v/>
      </c>
      <c r="N96" s="121" t="str">
        <f>IF('Circunscrição I'!N9&gt;0,IF(AND('Circunscrição I'!$U9&lt;='Circunscrição I'!N9,'Circunscrição I'!N9&lt;='Circunscrição I'!$V9),'Circunscrição I'!N9,"excluído*"),"")</f>
        <v/>
      </c>
      <c r="O96" s="121" t="str">
        <f>IF('Circunscrição I'!O9&gt;0,IF(AND('Circunscrição I'!$U9&lt;='Circunscrição I'!O9,'Circunscrição I'!O9&lt;='Circunscrição I'!$V9),'Circunscrição I'!O9,"excluído*"),"")</f>
        <v/>
      </c>
      <c r="P96" s="121" t="str">
        <f>IF('Circunscrição I'!P9&gt;0,IF(AND('Circunscrição I'!$U9&lt;='Circunscrição I'!P9,'Circunscrição I'!P9&lt;='Circunscrição I'!$V9),'Circunscrição I'!P9,"excluído*"),"")</f>
        <v/>
      </c>
      <c r="Q96" s="121" t="str">
        <f>IF('Circunscrição I'!Q9&gt;0,IF(AND('Circunscrição I'!$U9&lt;='Circunscrição I'!Q9,'Circunscrição I'!Q9&lt;='Circunscrição I'!$V9),'Circunscrição I'!Q9,"excluído*"),"")</f>
        <v/>
      </c>
      <c r="R96" s="121">
        <f>IF('Circunscrição I'!R9&gt;0,IF(AND('Circunscrição I'!$U9&lt;='Circunscrição I'!R9,'Circunscrição I'!R9&lt;='Circunscrição I'!$V9),'Circunscrição I'!R9,"excluído*"),"")</f>
        <v>830.67</v>
      </c>
      <c r="S96" s="122">
        <f t="shared" si="20"/>
        <v>724.06</v>
      </c>
      <c r="T96" s="123"/>
      <c r="U96" s="124">
        <f t="shared" si="18"/>
        <v>72406</v>
      </c>
      <c r="V96" s="125"/>
      <c r="W96" s="37" t="s">
        <v>46</v>
      </c>
    </row>
    <row r="97">
      <c r="A97" s="115">
        <f t="shared" si="17"/>
        <v>43892</v>
      </c>
      <c r="B97" s="100" t="str">
        <f>IF('Circunscrição I'!B10="","",'Circunscrição I'!B10)</f>
        <v>Placa de Comando de Condensadora</v>
      </c>
      <c r="C97" s="101">
        <f>IF('Circunscrição I'!C10="","",'Circunscrição I'!C10)</f>
        <v>70</v>
      </c>
      <c r="D97" s="101" t="str">
        <f>IF('Circunscrição I'!D10="","",'Circunscrição I'!D10)</f>
        <v>unid.</v>
      </c>
      <c r="E97" s="121">
        <f>IF('Circunscrição I'!E10&gt;0,IF(AND('Circunscrição I'!$U10&lt;='Circunscrição I'!E10,'Circunscrição I'!E10&lt;='Circunscrição I'!$V10),'Circunscrição I'!E10,"excluído*"),"")</f>
        <v>800</v>
      </c>
      <c r="F97" s="121">
        <f>IF('Circunscrição I'!F10&gt;0,IF(AND('Circunscrição I'!$U10&lt;='Circunscrição I'!F10,'Circunscrição I'!F10&lt;='Circunscrição I'!$V10),'Circunscrição I'!F10,"excluído*"),"")</f>
        <v>725</v>
      </c>
      <c r="G97" s="121">
        <f>IF('Circunscrição I'!G10&gt;0,IF(AND('Circunscrição I'!$U10&lt;='Circunscrição I'!G10,'Circunscrição I'!G10&lt;='Circunscrição I'!$V10),'Circunscrição I'!G10,"excluído*"),"")</f>
        <v>680</v>
      </c>
      <c r="H97" s="121">
        <f>IF('Circunscrição I'!H10&gt;0,IF(AND('Circunscrição I'!$U10&lt;='Circunscrição I'!H10,'Circunscrição I'!H10&lt;='Circunscrição I'!$V10),'Circunscrição I'!H10,"excluído*"),"")</f>
        <v>613.95</v>
      </c>
      <c r="I97" s="121">
        <f>IF('Circunscrição I'!I10&gt;0,IF(AND('Circunscrição I'!$U10&lt;='Circunscrição I'!I10,'Circunscrição I'!I10&lt;='Circunscrição I'!$V10),'Circunscrição I'!I10,"excluído*"),"")</f>
        <v>740.75</v>
      </c>
      <c r="J97" s="121" t="str">
        <f>IF('Circunscrição I'!J10&gt;0,IF(AND('Circunscrição I'!$U10&lt;='Circunscrição I'!J10,'Circunscrição I'!J10&lt;='Circunscrição I'!$V10),'Circunscrição I'!J10,"excluído*"),"")</f>
        <v>excluído*</v>
      </c>
      <c r="K97" s="121">
        <f>IF('Circunscrição I'!K10&gt;0,IF(AND('Circunscrição I'!$U10&lt;='Circunscrição I'!K10,'Circunscrição I'!K10&lt;='Circunscrição I'!$V10),'Circunscrição I'!K10,"excluído*"),"")</f>
        <v>1200</v>
      </c>
      <c r="L97" s="121">
        <f>IF('Circunscrição I'!L10&gt;0,IF(AND('Circunscrição I'!$U10&lt;='Circunscrição I'!L10,'Circunscrição I'!L10&lt;='Circunscrição I'!$V10),'Circunscrição I'!L10,"excluído*"),"")</f>
        <v>612</v>
      </c>
      <c r="M97" s="121">
        <f>IF('Circunscrição I'!M10&gt;0,IF(AND('Circunscrição I'!$U10&lt;='Circunscrição I'!M10,'Circunscrição I'!M10&lt;='Circunscrição I'!$V10),'Circunscrição I'!M10,"excluído*"),"")</f>
        <v>579.2</v>
      </c>
      <c r="N97" s="121">
        <f>IF('Circunscrição I'!N10&gt;0,IF(AND('Circunscrição I'!$U10&lt;='Circunscrição I'!N10,'Circunscrição I'!N10&lt;='Circunscrição I'!$V10),'Circunscrição I'!N10,"excluído*"),"")</f>
        <v>769.69</v>
      </c>
      <c r="O97" s="121" t="str">
        <f>IF('Circunscrição I'!O10&gt;0,IF(AND('Circunscrição I'!$U10&lt;='Circunscrição I'!O10,'Circunscrição I'!O10&lt;='Circunscrição I'!$V10),'Circunscrição I'!O10,"excluído*"),"")</f>
        <v>excluído*</v>
      </c>
      <c r="P97" s="121" t="str">
        <f>IF('Circunscrição I'!P10&gt;0,IF(AND('Circunscrição I'!$U10&lt;='Circunscrição I'!P10,'Circunscrição I'!P10&lt;='Circunscrição I'!$V10),'Circunscrição I'!P10,"excluído*"),"")</f>
        <v/>
      </c>
      <c r="Q97" s="121" t="str">
        <f>IF('Circunscrição I'!Q10&gt;0,IF(AND('Circunscrição I'!$U10&lt;='Circunscrição I'!Q10,'Circunscrição I'!Q10&lt;='Circunscrição I'!$V10),'Circunscrição I'!Q10,"excluído*"),"")</f>
        <v/>
      </c>
      <c r="R97" s="121">
        <f>IF('Circunscrição I'!R10&gt;0,IF(AND('Circunscrição I'!$U10&lt;='Circunscrição I'!R10,'Circunscrição I'!R10&lt;='Circunscrição I'!$V10),'Circunscrição I'!R10,"excluído*"),"")</f>
        <v>680</v>
      </c>
      <c r="S97" s="122">
        <f t="shared" si="20"/>
        <v>740.06</v>
      </c>
      <c r="T97" s="123"/>
      <c r="U97" s="124">
        <f t="shared" si="18"/>
        <v>51804.2</v>
      </c>
      <c r="V97" s="125"/>
      <c r="W97" s="37" t="s">
        <v>46</v>
      </c>
    </row>
    <row r="98">
      <c r="A98" s="115">
        <f t="shared" si="17"/>
        <v>43923</v>
      </c>
      <c r="B98" s="100" t="str">
        <f>IF('Circunscrição I'!B11="","",'Circunscrição I'!B11)</f>
        <v>Instalação de tubulação ou mangueira para drenos</v>
      </c>
      <c r="C98" s="101">
        <f>IF('Circunscrição I'!C11="","",'Circunscrição I'!C11)</f>
        <v>500</v>
      </c>
      <c r="D98" s="101" t="str">
        <f>IF('Circunscrição I'!D11="","",'Circunscrição I'!D11)</f>
        <v>metro</v>
      </c>
      <c r="E98" s="121">
        <f>IF('Circunscrição I'!E11&gt;0,IF(AND('Circunscrição I'!$U11&lt;='Circunscrição I'!E11,'Circunscrição I'!E11&lt;='Circunscrição I'!$V11),'Circunscrição I'!E11,"excluído*"),"")</f>
        <v>120</v>
      </c>
      <c r="F98" s="121">
        <f>IF('Circunscrição I'!F11&gt;0,IF(AND('Circunscrição I'!$U11&lt;='Circunscrição I'!F11,'Circunscrição I'!F11&lt;='Circunscrição I'!$V11),'Circunscrição I'!F11,"excluído*"),"")</f>
        <v>150</v>
      </c>
      <c r="G98" s="121" t="str">
        <f>IF('Circunscrição I'!G11&gt;0,IF(AND('Circunscrição I'!$U11&lt;='Circunscrição I'!G11,'Circunscrição I'!G11&lt;='Circunscrição I'!$V11),'Circunscrição I'!G11,"excluído*"),"")</f>
        <v/>
      </c>
      <c r="H98" s="121" t="str">
        <f>IF('Circunscrição I'!H11&gt;0,IF(AND('Circunscrição I'!$U11&lt;='Circunscrição I'!H11,'Circunscrição I'!H11&lt;='Circunscrição I'!$V11),'Circunscrição I'!H11,"excluído*"),"")</f>
        <v/>
      </c>
      <c r="I98" s="121" t="str">
        <f>IF('Circunscrição I'!I11&gt;0,IF(AND('Circunscrição I'!$U11&lt;='Circunscrição I'!I11,'Circunscrição I'!I11&lt;='Circunscrição I'!$V11),'Circunscrição I'!I11,"excluído*"),"")</f>
        <v/>
      </c>
      <c r="J98" s="121">
        <f>IF('Circunscrição I'!J11&gt;0,IF(AND('Circunscrição I'!$U11&lt;='Circunscrição I'!J11,'Circunscrição I'!J11&lt;='Circunscrição I'!$V11),'Circunscrição I'!J11,"excluído*"),"")</f>
        <v>166.67</v>
      </c>
      <c r="K98" s="121" t="str">
        <f>IF('Circunscrição I'!K11&gt;0,IF(AND('Circunscrição I'!$U11&lt;='Circunscrição I'!K11,'Circunscrição I'!K11&lt;='Circunscrição I'!$V11),'Circunscrição I'!K11,"excluído*"),"")</f>
        <v>excluído*</v>
      </c>
      <c r="L98" s="121" t="str">
        <f>IF('Circunscrição I'!L11&gt;0,IF(AND('Circunscrição I'!$U11&lt;='Circunscrição I'!L11,'Circunscrição I'!L11&lt;='Circunscrição I'!$V11),'Circunscrição I'!L11,"excluído*"),"")</f>
        <v>excluído*</v>
      </c>
      <c r="M98" s="121" t="str">
        <f>IF('Circunscrição I'!M11&gt;0,IF(AND('Circunscrição I'!$U11&lt;='Circunscrição I'!M11,'Circunscrição I'!M11&lt;='Circunscrição I'!$V11),'Circunscrição I'!M11,"excluído*"),"")</f>
        <v/>
      </c>
      <c r="N98" s="121" t="str">
        <f>IF('Circunscrição I'!N11&gt;0,IF(AND('Circunscrição I'!$U11&lt;='Circunscrição I'!N11,'Circunscrição I'!N11&lt;='Circunscrição I'!$V11),'Circunscrição I'!N11,"excluído*"),"")</f>
        <v/>
      </c>
      <c r="O98" s="121" t="str">
        <f>IF('Circunscrição I'!O11&gt;0,IF(AND('Circunscrição I'!$U11&lt;='Circunscrição I'!O11,'Circunscrição I'!O11&lt;='Circunscrição I'!$V11),'Circunscrição I'!O11,"excluído*"),"")</f>
        <v/>
      </c>
      <c r="P98" s="121" t="str">
        <f>IF('Circunscrição I'!P11&gt;0,IF(AND('Circunscrição I'!$U11&lt;='Circunscrição I'!P11,'Circunscrição I'!P11&lt;='Circunscrição I'!$V11),'Circunscrição I'!P11,"excluído*"),"")</f>
        <v/>
      </c>
      <c r="Q98" s="121" t="str">
        <f>IF('Circunscrição I'!Q11&gt;0,IF(AND('Circunscrição I'!$U11&lt;='Circunscrição I'!Q11,'Circunscrição I'!Q11&lt;='Circunscrição I'!$V11),'Circunscrição I'!Q11,"excluído*"),"")</f>
        <v/>
      </c>
      <c r="R98" s="121" t="str">
        <f>IF('Circunscrição I'!R11&gt;0,IF(AND('Circunscrição I'!$U11&lt;='Circunscrição I'!R11,'Circunscrição I'!R11&lt;='Circunscrição I'!$V11),'Circunscrição I'!R11,"excluído*"),"")</f>
        <v>excluído*</v>
      </c>
      <c r="S98" s="122">
        <f t="shared" si="20"/>
        <v>145.56</v>
      </c>
      <c r="T98" s="123"/>
      <c r="U98" s="124">
        <f t="shared" si="18"/>
        <v>72780</v>
      </c>
      <c r="V98" s="125"/>
      <c r="W98" s="37" t="s">
        <v>42</v>
      </c>
    </row>
    <row r="99">
      <c r="A99" s="115">
        <f t="shared" si="17"/>
        <v>43953</v>
      </c>
      <c r="B99" s="100" t="str">
        <f>IF('Circunscrição I'!B12="","",'Circunscrição I'!B12)</f>
        <v>Isolante térmico para tubos de cobre 1/4”</v>
      </c>
      <c r="C99" s="101">
        <f>IF('Circunscrição I'!C12="","",'Circunscrição I'!C12)</f>
        <v>300</v>
      </c>
      <c r="D99" s="101" t="str">
        <f>IF('Circunscrição I'!D12="","",'Circunscrição I'!D12)</f>
        <v>metro</v>
      </c>
      <c r="E99" s="121" t="str">
        <f>IF('Circunscrição I'!E12&gt;0,IF(AND('Circunscrição I'!$U12&lt;='Circunscrição I'!E12,'Circunscrição I'!E12&lt;='Circunscrição I'!$V12),'Circunscrição I'!E12,"excluído*"),"")</f>
        <v>excluído*</v>
      </c>
      <c r="F99" s="121">
        <f>IF('Circunscrição I'!F12&gt;0,IF(AND('Circunscrição I'!$U12&lt;='Circunscrição I'!F12,'Circunscrição I'!F12&lt;='Circunscrição I'!$V12),'Circunscrição I'!F12,"excluído*"),"")</f>
        <v>3.5</v>
      </c>
      <c r="G99" s="121">
        <f>IF('Circunscrição I'!G12&gt;0,IF(AND('Circunscrição I'!$U12&lt;='Circunscrição I'!G12,'Circunscrição I'!G12&lt;='Circunscrição I'!$V12),'Circunscrição I'!G12,"excluído*"),"")</f>
        <v>3.5</v>
      </c>
      <c r="H99" s="121" t="str">
        <f>IF('Circunscrição I'!H12&gt;0,IF(AND('Circunscrição I'!$U12&lt;='Circunscrição I'!H12,'Circunscrição I'!H12&lt;='Circunscrição I'!$V12),'Circunscrição I'!H12,"excluído*"),"")</f>
        <v/>
      </c>
      <c r="I99" s="121" t="str">
        <f>IF('Circunscrição I'!I12&gt;0,IF(AND('Circunscrição I'!$U12&lt;='Circunscrição I'!I12,'Circunscrição I'!I12&lt;='Circunscrição I'!$V12),'Circunscrição I'!I12,"excluído*"),"")</f>
        <v/>
      </c>
      <c r="J99" s="121" t="str">
        <f>IF('Circunscrição I'!J12&gt;0,IF(AND('Circunscrição I'!$U12&lt;='Circunscrição I'!J12,'Circunscrição I'!J12&lt;='Circunscrição I'!$V12),'Circunscrição I'!J12,"excluído*"),"")</f>
        <v/>
      </c>
      <c r="K99" s="121" t="str">
        <f>IF('Circunscrição I'!K12&gt;0,IF(AND('Circunscrição I'!$U12&lt;='Circunscrição I'!K12,'Circunscrição I'!K12&lt;='Circunscrição I'!$V12),'Circunscrição I'!K12,"excluído*"),"")</f>
        <v/>
      </c>
      <c r="L99" s="121" t="str">
        <f>IF('Circunscrição I'!L12&gt;0,IF(AND('Circunscrição I'!$U12&lt;='Circunscrição I'!L12,'Circunscrição I'!L12&lt;='Circunscrição I'!$V12),'Circunscrição I'!L12,"excluído*"),"")</f>
        <v/>
      </c>
      <c r="M99" s="121" t="str">
        <f>IF('Circunscrição I'!M12&gt;0,IF(AND('Circunscrição I'!$U12&lt;='Circunscrição I'!M12,'Circunscrição I'!M12&lt;='Circunscrição I'!$V12),'Circunscrição I'!M12,"excluído*"),"")</f>
        <v/>
      </c>
      <c r="N99" s="121" t="str">
        <f>IF('Circunscrição I'!N12&gt;0,IF(AND('Circunscrição I'!$U12&lt;='Circunscrição I'!N12,'Circunscrição I'!N12&lt;='Circunscrição I'!$V12),'Circunscrição I'!N12,"excluído*"),"")</f>
        <v/>
      </c>
      <c r="O99" s="121" t="str">
        <f>IF('Circunscrição I'!O12&gt;0,IF(AND('Circunscrição I'!$U12&lt;='Circunscrição I'!O12,'Circunscrição I'!O12&lt;='Circunscrição I'!$V12),'Circunscrição I'!O12,"excluído*"),"")</f>
        <v/>
      </c>
      <c r="P99" s="121" t="str">
        <f>IF('Circunscrição I'!P12&gt;0,IF(AND('Circunscrição I'!$U12&lt;='Circunscrição I'!P12,'Circunscrição I'!P12&lt;='Circunscrição I'!$V12),'Circunscrição I'!P12,"excluído*"),"")</f>
        <v/>
      </c>
      <c r="Q99" s="121" t="str">
        <f>IF('Circunscrição I'!Q12&gt;0,IF(AND('Circunscrição I'!$U12&lt;='Circunscrição I'!Q12,'Circunscrição I'!Q12&lt;='Circunscrição I'!$V12),'Circunscrição I'!Q12,"excluído*"),"")</f>
        <v/>
      </c>
      <c r="R99" s="121">
        <f>IF('Circunscrição I'!R12&gt;0,IF(AND('Circunscrição I'!$U12&lt;='Circunscrição I'!R12,'Circunscrição I'!R12&lt;='Circunscrição I'!$V12),'Circunscrição I'!R12,"excluído*"),"")</f>
        <v>3.39</v>
      </c>
      <c r="S99" s="122">
        <f t="shared" si="20"/>
        <v>3.46</v>
      </c>
      <c r="T99" s="123"/>
      <c r="U99" s="124">
        <f t="shared" si="18"/>
        <v>1038</v>
      </c>
      <c r="V99" s="125"/>
      <c r="W99" s="37" t="s">
        <v>46</v>
      </c>
    </row>
    <row r="100">
      <c r="A100" s="115">
        <f t="shared" si="17"/>
        <v>43984</v>
      </c>
      <c r="B100" s="100" t="str">
        <f>IF('Circunscrição I'!B13="","",'Circunscrição I'!B13)</f>
        <v>Isolante térmico para tubos de cobre 3/8”</v>
      </c>
      <c r="C100" s="101">
        <f>IF('Circunscrição I'!C13="","",'Circunscrição I'!C13)</f>
        <v>300</v>
      </c>
      <c r="D100" s="101" t="str">
        <f>IF('Circunscrição I'!D13="","",'Circunscrição I'!D13)</f>
        <v>metro</v>
      </c>
      <c r="E100" s="121" t="str">
        <f>IF('Circunscrição I'!E13&gt;0,IF(AND('Circunscrição I'!$U13&lt;='Circunscrição I'!E13,'Circunscrição I'!E13&lt;='Circunscrição I'!$V13),'Circunscrição I'!E13,"excluído*"),"")</f>
        <v>excluído*</v>
      </c>
      <c r="F100" s="121" t="str">
        <f>IF('Circunscrição I'!F13&gt;0,IF(AND('Circunscrição I'!$U13&lt;='Circunscrição I'!F13,'Circunscrição I'!F13&lt;='Circunscrição I'!$V13),'Circunscrição I'!F13,"excluído*"),"")</f>
        <v>excluído*</v>
      </c>
      <c r="G100" s="121">
        <f>IF('Circunscrição I'!G13&gt;0,IF(AND('Circunscrição I'!$U13&lt;='Circunscrição I'!G13,'Circunscrição I'!G13&lt;='Circunscrição I'!$V13),'Circunscrição I'!G13,"excluído*"),"")</f>
        <v>4.4</v>
      </c>
      <c r="H100" s="121" t="str">
        <f>IF('Circunscrição I'!H13&gt;0,IF(AND('Circunscrição I'!$U13&lt;='Circunscrição I'!H13,'Circunscrição I'!H13&lt;='Circunscrição I'!$V13),'Circunscrição I'!H13,"excluído*"),"")</f>
        <v/>
      </c>
      <c r="I100" s="121" t="str">
        <f>IF('Circunscrição I'!I13&gt;0,IF(AND('Circunscrição I'!$U13&lt;='Circunscrição I'!I13,'Circunscrição I'!I13&lt;='Circunscrição I'!$V13),'Circunscrição I'!I13,"excluído*"),"")</f>
        <v/>
      </c>
      <c r="J100" s="121">
        <f>IF('Circunscrição I'!J13&gt;0,IF(AND('Circunscrição I'!$U13&lt;='Circunscrição I'!J13,'Circunscrição I'!J13&lt;='Circunscrição I'!$V13),'Circunscrição I'!J13,"excluído*"),"")</f>
        <v>5.63</v>
      </c>
      <c r="K100" s="121">
        <f>IF('Circunscrição I'!K13&gt;0,IF(AND('Circunscrição I'!$U13&lt;='Circunscrição I'!K13,'Circunscrição I'!K13&lt;='Circunscrição I'!$V13),'Circunscrição I'!K13,"excluído*"),"")</f>
        <v>5.49</v>
      </c>
      <c r="L100" s="121" t="str">
        <f>IF('Circunscrição I'!L13&gt;0,IF(AND('Circunscrição I'!$U13&lt;='Circunscrição I'!L13,'Circunscrição I'!L13&lt;='Circunscrição I'!$V13),'Circunscrição I'!L13,"excluído*"),"")</f>
        <v>excluído*</v>
      </c>
      <c r="M100" s="121" t="str">
        <f>IF('Circunscrição I'!M13&gt;0,IF(AND('Circunscrição I'!$U13&lt;='Circunscrição I'!M13,'Circunscrição I'!M13&lt;='Circunscrição I'!$V13),'Circunscrição I'!M13,"excluído*"),"")</f>
        <v/>
      </c>
      <c r="N100" s="121" t="str">
        <f>IF('Circunscrição I'!N13&gt;0,IF(AND('Circunscrição I'!$U13&lt;='Circunscrição I'!N13,'Circunscrição I'!N13&lt;='Circunscrição I'!$V13),'Circunscrição I'!N13,"excluído*"),"")</f>
        <v/>
      </c>
      <c r="O100" s="121" t="str">
        <f>IF('Circunscrição I'!O13&gt;0,IF(AND('Circunscrição I'!$U13&lt;='Circunscrição I'!O13,'Circunscrição I'!O13&lt;='Circunscrição I'!$V13),'Circunscrição I'!O13,"excluído*"),"")</f>
        <v/>
      </c>
      <c r="P100" s="121" t="str">
        <f>IF('Circunscrição I'!P13&gt;0,IF(AND('Circunscrição I'!$U13&lt;='Circunscrição I'!P13,'Circunscrição I'!P13&lt;='Circunscrição I'!$V13),'Circunscrição I'!P13,"excluído*"),"")</f>
        <v/>
      </c>
      <c r="Q100" s="121" t="str">
        <f>IF('Circunscrição I'!Q13&gt;0,IF(AND('Circunscrição I'!$U13&lt;='Circunscrição I'!Q13,'Circunscrição I'!Q13&lt;='Circunscrição I'!$V13),'Circunscrição I'!Q13,"excluído*"),"")</f>
        <v/>
      </c>
      <c r="R100" s="121">
        <f>IF('Circunscrição I'!R13&gt;0,IF(AND('Circunscrição I'!$U13&lt;='Circunscrição I'!R13,'Circunscrição I'!R13&lt;='Circunscrição I'!$V13),'Circunscrição I'!R13,"excluído*"),"")</f>
        <v>5.95</v>
      </c>
      <c r="S100" s="122">
        <f t="shared" si="20"/>
        <v>5.37</v>
      </c>
      <c r="T100" s="123"/>
      <c r="U100" s="124">
        <f t="shared" si="18"/>
        <v>1611</v>
      </c>
      <c r="V100" s="125"/>
      <c r="W100" s="37" t="s">
        <v>46</v>
      </c>
    </row>
    <row r="101">
      <c r="A101" s="115">
        <f t="shared" si="17"/>
        <v>44014</v>
      </c>
      <c r="B101" s="100" t="str">
        <f>IF('Circunscrição I'!B14="","",'Circunscrição I'!B14)</f>
        <v>Isolante térmico para tubos de cobre 1/2”</v>
      </c>
      <c r="C101" s="101">
        <f>IF('Circunscrição I'!C14="","",'Circunscrição I'!C14)</f>
        <v>300</v>
      </c>
      <c r="D101" s="101" t="str">
        <f>IF('Circunscrição I'!D14="","",'Circunscrição I'!D14)</f>
        <v>metro</v>
      </c>
      <c r="E101" s="121" t="str">
        <f>IF('Circunscrição I'!E14&gt;0,IF(AND('Circunscrição I'!$U14&lt;='Circunscrição I'!E14,'Circunscrição I'!E14&lt;='Circunscrição I'!$V14),'Circunscrição I'!E14,"excluído*"),"")</f>
        <v>excluído*</v>
      </c>
      <c r="F101" s="121">
        <f>IF('Circunscrição I'!F14&gt;0,IF(AND('Circunscrição I'!$U14&lt;='Circunscrição I'!F14,'Circunscrição I'!F14&lt;='Circunscrição I'!$V14),'Circunscrição I'!F14,"excluído*"),"")</f>
        <v>3.85</v>
      </c>
      <c r="G101" s="121">
        <f>IF('Circunscrição I'!G14&gt;0,IF(AND('Circunscrição I'!$U14&lt;='Circunscrição I'!G14,'Circunscrição I'!G14&lt;='Circunscrição I'!$V14),'Circunscrição I'!G14,"excluído*"),"")</f>
        <v>3.7</v>
      </c>
      <c r="H101" s="121" t="str">
        <f>IF('Circunscrição I'!H14&gt;0,IF(AND('Circunscrição I'!$U14&lt;='Circunscrição I'!H14,'Circunscrição I'!H14&lt;='Circunscrição I'!$V14),'Circunscrição I'!H14,"excluído*"),"")</f>
        <v/>
      </c>
      <c r="I101" s="121" t="str">
        <f>IF('Circunscrição I'!I14&gt;0,IF(AND('Circunscrição I'!$U14&lt;='Circunscrição I'!I14,'Circunscrição I'!I14&lt;='Circunscrição I'!$V14),'Circunscrição I'!I14,"excluído*"),"")</f>
        <v/>
      </c>
      <c r="J101" s="121">
        <f>IF('Circunscrição I'!J14&gt;0,IF(AND('Circunscrição I'!$U14&lt;='Circunscrição I'!J14,'Circunscrição I'!J14&lt;='Circunscrição I'!$V14),'Circunscrição I'!J14,"excluído*"),"")</f>
        <v>6.47</v>
      </c>
      <c r="K101" s="121">
        <f>IF('Circunscrição I'!K14&gt;0,IF(AND('Circunscrição I'!$U14&lt;='Circunscrição I'!K14,'Circunscrição I'!K14&lt;='Circunscrição I'!$V14),'Circunscrição I'!K14,"excluído*"),"")</f>
        <v>6.49</v>
      </c>
      <c r="L101" s="121" t="str">
        <f>IF('Circunscrição I'!L14&gt;0,IF(AND('Circunscrição I'!$U14&lt;='Circunscrição I'!L14,'Circunscrição I'!L14&lt;='Circunscrição I'!$V14),'Circunscrição I'!L14,"excluído*"),"")</f>
        <v/>
      </c>
      <c r="M101" s="121" t="str">
        <f>IF('Circunscrição I'!M14&gt;0,IF(AND('Circunscrição I'!$U14&lt;='Circunscrição I'!M14,'Circunscrição I'!M14&lt;='Circunscrição I'!$V14),'Circunscrição I'!M14,"excluído*"),"")</f>
        <v/>
      </c>
      <c r="N101" s="121" t="str">
        <f>IF('Circunscrição I'!N14&gt;0,IF(AND('Circunscrição I'!$U14&lt;='Circunscrição I'!N14,'Circunscrição I'!N14&lt;='Circunscrição I'!$V14),'Circunscrição I'!N14,"excluído*"),"")</f>
        <v/>
      </c>
      <c r="O101" s="121" t="str">
        <f>IF('Circunscrição I'!O14&gt;0,IF(AND('Circunscrição I'!$U14&lt;='Circunscrição I'!O14,'Circunscrição I'!O14&lt;='Circunscrição I'!$V14),'Circunscrição I'!O14,"excluído*"),"")</f>
        <v/>
      </c>
      <c r="P101" s="121" t="str">
        <f>IF('Circunscrição I'!P14&gt;0,IF(AND('Circunscrição I'!$U14&lt;='Circunscrição I'!P14,'Circunscrição I'!P14&lt;='Circunscrição I'!$V14),'Circunscrição I'!P14,"excluído*"),"")</f>
        <v/>
      </c>
      <c r="Q101" s="121" t="str">
        <f>IF('Circunscrição I'!Q14&gt;0,IF(AND('Circunscrição I'!$U14&lt;='Circunscrição I'!Q14,'Circunscrição I'!Q14&lt;='Circunscrição I'!$V14),'Circunscrição I'!Q14,"excluído*"),"")</f>
        <v/>
      </c>
      <c r="R101" s="121" t="str">
        <f>IF('Circunscrição I'!R14&gt;0,IF(AND('Circunscrição I'!$U14&lt;='Circunscrição I'!R14,'Circunscrição I'!R14&lt;='Circunscrição I'!$V14),'Circunscrição I'!R14,"excluído*"),"")</f>
        <v>excluído*</v>
      </c>
      <c r="S101" s="122">
        <f t="shared" si="20"/>
        <v>5.13</v>
      </c>
      <c r="T101" s="123"/>
      <c r="U101" s="124">
        <f t="shared" si="18"/>
        <v>1539</v>
      </c>
      <c r="V101" s="125"/>
      <c r="W101" s="37" t="s">
        <v>46</v>
      </c>
    </row>
    <row r="102">
      <c r="A102" s="115">
        <f t="shared" si="17"/>
        <v>44045</v>
      </c>
      <c r="B102" s="100" t="str">
        <f>IF('Circunscrição I'!B15="","",'Circunscrição I'!B15)</f>
        <v>Isolante térmico para tubos de cobre 5/8”</v>
      </c>
      <c r="C102" s="101">
        <f>IF('Circunscrição I'!C15="","",'Circunscrição I'!C15)</f>
        <v>300</v>
      </c>
      <c r="D102" s="101" t="str">
        <f>IF('Circunscrição I'!D15="","",'Circunscrição I'!D15)</f>
        <v>metro</v>
      </c>
      <c r="E102" s="121" t="str">
        <f>IF('Circunscrição I'!E15&gt;0,IF(AND('Circunscrição I'!$U15&lt;='Circunscrição I'!E15,'Circunscrição I'!E15&lt;='Circunscrição I'!$V15),'Circunscrição I'!E15,"excluído*"),"")</f>
        <v>excluído*</v>
      </c>
      <c r="F102" s="121">
        <f>IF('Circunscrição I'!F15&gt;0,IF(AND('Circunscrição I'!$U15&lt;='Circunscrição I'!F15,'Circunscrição I'!F15&lt;='Circunscrição I'!$V15),'Circunscrição I'!F15,"excluído*"),"")</f>
        <v>4.2</v>
      </c>
      <c r="G102" s="121" t="str">
        <f>IF('Circunscrição I'!G15&gt;0,IF(AND('Circunscrição I'!$U15&lt;='Circunscrição I'!G15,'Circunscrição I'!G15&lt;='Circunscrição I'!$V15),'Circunscrição I'!G15,"excluído*"),"")</f>
        <v/>
      </c>
      <c r="H102" s="121" t="str">
        <f>IF('Circunscrição I'!H15&gt;0,IF(AND('Circunscrição I'!$U15&lt;='Circunscrição I'!H15,'Circunscrição I'!H15&lt;='Circunscrição I'!$V15),'Circunscrição I'!H15,"excluído*"),"")</f>
        <v/>
      </c>
      <c r="I102" s="121" t="str">
        <f>IF('Circunscrição I'!I15&gt;0,IF(AND('Circunscrição I'!$U15&lt;='Circunscrição I'!I15,'Circunscrição I'!I15&lt;='Circunscrição I'!$V15),'Circunscrição I'!I15,"excluído*"),"")</f>
        <v/>
      </c>
      <c r="J102" s="121" t="str">
        <f>IF('Circunscrição I'!J15&gt;0,IF(AND('Circunscrição I'!$U15&lt;='Circunscrição I'!J15,'Circunscrição I'!J15&lt;='Circunscrição I'!$V15),'Circunscrição I'!J15,"excluído*"),"")</f>
        <v/>
      </c>
      <c r="K102" s="121" t="str">
        <f>IF('Circunscrição I'!K15&gt;0,IF(AND('Circunscrição I'!$U15&lt;='Circunscrição I'!K15,'Circunscrição I'!K15&lt;='Circunscrição I'!$V15),'Circunscrição I'!K15,"excluído*"),"")</f>
        <v/>
      </c>
      <c r="L102" s="121" t="str">
        <f>IF('Circunscrição I'!L15&gt;0,IF(AND('Circunscrição I'!$U15&lt;='Circunscrição I'!L15,'Circunscrição I'!L15&lt;='Circunscrição I'!$V15),'Circunscrição I'!L15,"excluído*"),"")</f>
        <v/>
      </c>
      <c r="M102" s="121" t="str">
        <f>IF('Circunscrição I'!M15&gt;0,IF(AND('Circunscrição I'!$U15&lt;='Circunscrição I'!M15,'Circunscrição I'!M15&lt;='Circunscrição I'!$V15),'Circunscrição I'!M15,"excluído*"),"")</f>
        <v/>
      </c>
      <c r="N102" s="121" t="str">
        <f>IF('Circunscrição I'!N15&gt;0,IF(AND('Circunscrição I'!$U15&lt;='Circunscrição I'!N15,'Circunscrição I'!N15&lt;='Circunscrição I'!$V15),'Circunscrição I'!N15,"excluído*"),"")</f>
        <v/>
      </c>
      <c r="O102" s="121" t="str">
        <f>IF('Circunscrição I'!O15&gt;0,IF(AND('Circunscrição I'!$U15&lt;='Circunscrição I'!O15,'Circunscrição I'!O15&lt;='Circunscrição I'!$V15),'Circunscrição I'!O15,"excluído*"),"")</f>
        <v/>
      </c>
      <c r="P102" s="121" t="str">
        <f>IF('Circunscrição I'!P15&gt;0,IF(AND('Circunscrição I'!$U15&lt;='Circunscrição I'!P15,'Circunscrição I'!P15&lt;='Circunscrição I'!$V15),'Circunscrição I'!P15,"excluído*"),"")</f>
        <v/>
      </c>
      <c r="Q102" s="121" t="str">
        <f>IF('Circunscrição I'!Q15&gt;0,IF(AND('Circunscrição I'!$U15&lt;='Circunscrição I'!Q15,'Circunscrição I'!Q15&lt;='Circunscrição I'!$V15),'Circunscrição I'!Q15,"excluído*"),"")</f>
        <v/>
      </c>
      <c r="R102" s="121">
        <f>IF('Circunscrição I'!R15&gt;0,IF(AND('Circunscrição I'!$U15&lt;='Circunscrição I'!R15,'Circunscrição I'!R15&lt;='Circunscrição I'!$V15),'Circunscrição I'!R15,"excluído*"),"")</f>
        <v>9.68</v>
      </c>
      <c r="S102" s="122">
        <f t="shared" si="20"/>
        <v>6.94</v>
      </c>
      <c r="T102" s="123"/>
      <c r="U102" s="124">
        <f t="shared" si="18"/>
        <v>2082</v>
      </c>
      <c r="V102" s="125"/>
      <c r="W102" s="37" t="s">
        <v>46</v>
      </c>
    </row>
    <row r="103">
      <c r="A103" s="115">
        <f t="shared" si="17"/>
        <v>44076</v>
      </c>
      <c r="B103" s="100" t="str">
        <f>IF('Circunscrição I'!B16="","",'Circunscrição I'!B16)</f>
        <v>Isolante térmico para tubos de cobre 3/4”</v>
      </c>
      <c r="C103" s="101">
        <f>IF('Circunscrição I'!C16="","",'Circunscrição I'!C16)</f>
        <v>300</v>
      </c>
      <c r="D103" s="101" t="str">
        <f>IF('Circunscrição I'!D16="","",'Circunscrição I'!D16)</f>
        <v>metro</v>
      </c>
      <c r="E103" s="121" t="str">
        <f>IF('Circunscrição I'!E16&gt;0,IF(AND('Circunscrição I'!$U16&lt;='Circunscrição I'!E16,'Circunscrição I'!E16&lt;='Circunscrição I'!$V16),'Circunscrição I'!E16,"excluído*"),"")</f>
        <v>excluído*</v>
      </c>
      <c r="F103" s="121">
        <f>IF('Circunscrição I'!F16&gt;0,IF(AND('Circunscrição I'!$U16&lt;='Circunscrição I'!F16,'Circunscrição I'!F16&lt;='Circunscrição I'!$V16),'Circunscrição I'!F16,"excluído*"),"")</f>
        <v>4.25</v>
      </c>
      <c r="G103" s="121">
        <f>IF('Circunscrição I'!G16&gt;0,IF(AND('Circunscrição I'!$U16&lt;='Circunscrição I'!G16,'Circunscrição I'!G16&lt;='Circunscrição I'!$V16),'Circunscrição I'!G16,"excluído*"),"")</f>
        <v>3.75</v>
      </c>
      <c r="H103" s="121" t="str">
        <f>IF('Circunscrição I'!H16&gt;0,IF(AND('Circunscrição I'!$U16&lt;='Circunscrição I'!H16,'Circunscrição I'!H16&lt;='Circunscrição I'!$V16),'Circunscrição I'!H16,"excluído*"),"")</f>
        <v/>
      </c>
      <c r="I103" s="121" t="str">
        <f>IF('Circunscrição I'!I16&gt;0,IF(AND('Circunscrição I'!$U16&lt;='Circunscrição I'!I16,'Circunscrição I'!I16&lt;='Circunscrição I'!$V16),'Circunscrição I'!I16,"excluído*"),"")</f>
        <v/>
      </c>
      <c r="J103" s="121" t="str">
        <f>IF('Circunscrição I'!J16&gt;0,IF(AND('Circunscrição I'!$U16&lt;='Circunscrição I'!J16,'Circunscrição I'!J16&lt;='Circunscrição I'!$V16),'Circunscrição I'!J16,"excluído*"),"")</f>
        <v/>
      </c>
      <c r="K103" s="121" t="str">
        <f>IF('Circunscrição I'!K16&gt;0,IF(AND('Circunscrição I'!$U16&lt;='Circunscrição I'!K16,'Circunscrição I'!K16&lt;='Circunscrição I'!$V16),'Circunscrição I'!K16,"excluído*"),"")</f>
        <v/>
      </c>
      <c r="L103" s="121" t="str">
        <f>IF('Circunscrição I'!L16&gt;0,IF(AND('Circunscrição I'!$U16&lt;='Circunscrição I'!L16,'Circunscrição I'!L16&lt;='Circunscrição I'!$V16),'Circunscrição I'!L16,"excluído*"),"")</f>
        <v/>
      </c>
      <c r="M103" s="121" t="str">
        <f>IF('Circunscrição I'!M16&gt;0,IF(AND('Circunscrição I'!$U16&lt;='Circunscrição I'!M16,'Circunscrição I'!M16&lt;='Circunscrição I'!$V16),'Circunscrição I'!M16,"excluído*"),"")</f>
        <v/>
      </c>
      <c r="N103" s="121" t="str">
        <f>IF('Circunscrição I'!N16&gt;0,IF(AND('Circunscrição I'!$U16&lt;='Circunscrição I'!N16,'Circunscrição I'!N16&lt;='Circunscrição I'!$V16),'Circunscrição I'!N16,"excluído*"),"")</f>
        <v/>
      </c>
      <c r="O103" s="121" t="str">
        <f>IF('Circunscrição I'!O16&gt;0,IF(AND('Circunscrição I'!$U16&lt;='Circunscrição I'!O16,'Circunscrição I'!O16&lt;='Circunscrição I'!$V16),'Circunscrição I'!O16,"excluído*"),"")</f>
        <v/>
      </c>
      <c r="P103" s="121" t="str">
        <f>IF('Circunscrição I'!P16&gt;0,IF(AND('Circunscrição I'!$U16&lt;='Circunscrição I'!P16,'Circunscrição I'!P16&lt;='Circunscrição I'!$V16),'Circunscrição I'!P16,"excluído*"),"")</f>
        <v/>
      </c>
      <c r="Q103" s="121" t="str">
        <f>IF('Circunscrição I'!Q16&gt;0,IF(AND('Circunscrição I'!$U16&lt;='Circunscrição I'!Q16,'Circunscrição I'!Q16&lt;='Circunscrição I'!$V16),'Circunscrição I'!Q16,"excluído*"),"")</f>
        <v/>
      </c>
      <c r="R103" s="121">
        <f>IF('Circunscrição I'!R16&gt;0,IF(AND('Circunscrição I'!$U16&lt;='Circunscrição I'!R16,'Circunscrição I'!R16&lt;='Circunscrição I'!$V16),'Circunscrição I'!R16,"excluído*"),"")</f>
        <v>12.3</v>
      </c>
      <c r="S103" s="122">
        <f t="shared" si="20"/>
        <v>6.77</v>
      </c>
      <c r="T103" s="123"/>
      <c r="U103" s="124">
        <f t="shared" si="18"/>
        <v>2031</v>
      </c>
      <c r="V103" s="125"/>
      <c r="W103" s="37" t="s">
        <v>46</v>
      </c>
    </row>
    <row r="104">
      <c r="A104" s="115">
        <f t="shared" si="17"/>
        <v>44106</v>
      </c>
      <c r="B104" s="100" t="str">
        <f>IF('Circunscrição I'!B17="","",'Circunscrição I'!B17)</f>
        <v>Tubulação de cobre nas medidas 1/4”</v>
      </c>
      <c r="C104" s="101">
        <f>IF('Circunscrição I'!C17="","",'Circunscrição I'!C17)</f>
        <v>300</v>
      </c>
      <c r="D104" s="101" t="str">
        <f>IF('Circunscrição I'!D17="","",'Circunscrição I'!D17)</f>
        <v>metro</v>
      </c>
      <c r="E104" s="121">
        <f>IF('Circunscrição I'!E17&gt;0,IF(AND('Circunscrição I'!$U17&lt;='Circunscrição I'!E17,'Circunscrição I'!E17&lt;='Circunscrição I'!$V17),'Circunscrição I'!E17,"excluído*"),"")</f>
        <v>15.5</v>
      </c>
      <c r="F104" s="121" t="str">
        <f>IF('Circunscrição I'!F17&gt;0,IF(AND('Circunscrição I'!$U17&lt;='Circunscrição I'!F17,'Circunscrição I'!F17&lt;='Circunscrição I'!$V17),'Circunscrição I'!F17,"excluído*"),"")</f>
        <v>excluído*</v>
      </c>
      <c r="G104" s="121">
        <f>IF('Circunscrição I'!G17&gt;0,IF(AND('Circunscrição I'!$U17&lt;='Circunscrição I'!G17,'Circunscrição I'!G17&lt;='Circunscrição I'!$V17),'Circunscrição I'!G17,"excluído*"),"")</f>
        <v>15.14</v>
      </c>
      <c r="H104" s="121">
        <f>IF('Circunscrição I'!H17&gt;0,IF(AND('Circunscrição I'!$U17&lt;='Circunscrição I'!H17,'Circunscrição I'!H17&lt;='Circunscrição I'!$V17),'Circunscrição I'!H17,"excluído*"),"")</f>
        <v>12.52</v>
      </c>
      <c r="I104" s="121">
        <f>IF('Circunscrição I'!I17&gt;0,IF(AND('Circunscrição I'!$U17&lt;='Circunscrição I'!I17,'Circunscrição I'!I17&lt;='Circunscrição I'!$V17),'Circunscrição I'!I17,"excluído*"),"")</f>
        <v>13.27</v>
      </c>
      <c r="J104" s="121" t="str">
        <f>IF('Circunscrição I'!J17&gt;0,IF(AND('Circunscrição I'!$U17&lt;='Circunscrição I'!J17,'Circunscrição I'!J17&lt;='Circunscrição I'!$V17),'Circunscrição I'!J17,"excluído*"),"")</f>
        <v/>
      </c>
      <c r="K104" s="121" t="str">
        <f>IF('Circunscrição I'!K17&gt;0,IF(AND('Circunscrição I'!$U17&lt;='Circunscrição I'!K17,'Circunscrição I'!K17&lt;='Circunscrição I'!$V17),'Circunscrição I'!K17,"excluído*"),"")</f>
        <v/>
      </c>
      <c r="L104" s="121" t="str">
        <f>IF('Circunscrição I'!L17&gt;0,IF(AND('Circunscrição I'!$U17&lt;='Circunscrição I'!L17,'Circunscrição I'!L17&lt;='Circunscrição I'!$V17),'Circunscrição I'!L17,"excluído*"),"")</f>
        <v/>
      </c>
      <c r="M104" s="121" t="str">
        <f>IF('Circunscrição I'!M17&gt;0,IF(AND('Circunscrição I'!$U17&lt;='Circunscrição I'!M17,'Circunscrição I'!M17&lt;='Circunscrição I'!$V17),'Circunscrição I'!M17,"excluído*"),"")</f>
        <v/>
      </c>
      <c r="N104" s="121" t="str">
        <f>IF('Circunscrição I'!N17&gt;0,IF(AND('Circunscrição I'!$U17&lt;='Circunscrição I'!N17,'Circunscrição I'!N17&lt;='Circunscrição I'!$V17),'Circunscrição I'!N17,"excluído*"),"")</f>
        <v/>
      </c>
      <c r="O104" s="121" t="str">
        <f>IF('Circunscrição I'!O17&gt;0,IF(AND('Circunscrição I'!$U17&lt;='Circunscrição I'!O17,'Circunscrição I'!O17&lt;='Circunscrição I'!$V17),'Circunscrição I'!O17,"excluído*"),"")</f>
        <v/>
      </c>
      <c r="P104" s="121" t="str">
        <f>IF('Circunscrição I'!P17&gt;0,IF(AND('Circunscrição I'!$U17&lt;='Circunscrição I'!P17,'Circunscrição I'!P17&lt;='Circunscrição I'!$V17),'Circunscrição I'!P17,"excluído*"),"")</f>
        <v/>
      </c>
      <c r="Q104" s="121" t="str">
        <f>IF('Circunscrição I'!Q17&gt;0,IF(AND('Circunscrição I'!$U17&lt;='Circunscrição I'!Q17,'Circunscrição I'!Q17&lt;='Circunscrição I'!$V17),'Circunscrição I'!Q17,"excluído*"),"")</f>
        <v/>
      </c>
      <c r="R104" s="121">
        <f>IF('Circunscrição I'!R17&gt;0,IF(AND('Circunscrição I'!$U17&lt;='Circunscrição I'!R17,'Circunscrição I'!R17&lt;='Circunscrição I'!$V17),'Circunscrição I'!R17,"excluído*"),"")</f>
        <v>25.56</v>
      </c>
      <c r="S104" s="122">
        <f t="shared" si="20"/>
        <v>16.4</v>
      </c>
      <c r="T104" s="123"/>
      <c r="U104" s="124">
        <f t="shared" si="18"/>
        <v>4920</v>
      </c>
      <c r="V104" s="125"/>
      <c r="W104" s="37" t="s">
        <v>46</v>
      </c>
    </row>
    <row r="105">
      <c r="A105" s="115">
        <f t="shared" si="17"/>
        <v>44137</v>
      </c>
      <c r="B105" s="100" t="str">
        <f>IF('Circunscrição I'!B18="","",'Circunscrição I'!B18)</f>
        <v>Tubulação de cobre nas medidas 3/8”</v>
      </c>
      <c r="C105" s="101">
        <f>IF('Circunscrição I'!C18="","",'Circunscrição I'!C18)</f>
        <v>300</v>
      </c>
      <c r="D105" s="101" t="str">
        <f>IF('Circunscrição I'!D18="","",'Circunscrição I'!D18)</f>
        <v>metro</v>
      </c>
      <c r="E105" s="121">
        <f>IF('Circunscrição I'!E18&gt;0,IF(AND('Circunscrição I'!$U18&lt;='Circunscrição I'!E18,'Circunscrição I'!E18&lt;='Circunscrição I'!$V18),'Circunscrição I'!E18,"excluído*"),"")</f>
        <v>43.5</v>
      </c>
      <c r="F105" s="121">
        <f>IF('Circunscrição I'!F18&gt;0,IF(AND('Circunscrição I'!$U18&lt;='Circunscrição I'!F18,'Circunscrição I'!F18&lt;='Circunscrição I'!$V18),'Circunscrição I'!F18,"excluído*"),"")</f>
        <v>42.5</v>
      </c>
      <c r="G105" s="121" t="str">
        <f>IF('Circunscrição I'!G18&gt;0,IF(AND('Circunscrição I'!$U18&lt;='Circunscrição I'!G18,'Circunscrição I'!G18&lt;='Circunscrição I'!$V18),'Circunscrição I'!G18,"excluído*"),"")</f>
        <v>excluído*</v>
      </c>
      <c r="H105" s="121" t="str">
        <f>IF('Circunscrição I'!H18&gt;0,IF(AND('Circunscrição I'!$U18&lt;='Circunscrição I'!H18,'Circunscrição I'!H18&lt;='Circunscrição I'!$V18),'Circunscrição I'!H18,"excluído*"),"")</f>
        <v>excluído*</v>
      </c>
      <c r="I105" s="121" t="str">
        <f>IF('Circunscrição I'!I18&gt;0,IF(AND('Circunscrição I'!$U18&lt;='Circunscrição I'!I18,'Circunscrição I'!I18&lt;='Circunscrição I'!$V18),'Circunscrição I'!I18,"excluído*"),"")</f>
        <v/>
      </c>
      <c r="J105" s="121" t="str">
        <f>IF('Circunscrição I'!J18&gt;0,IF(AND('Circunscrição I'!$U18&lt;='Circunscrição I'!J18,'Circunscrição I'!J18&lt;='Circunscrição I'!$V18),'Circunscrição I'!J18,"excluído*"),"")</f>
        <v/>
      </c>
      <c r="K105" s="121" t="str">
        <f>IF('Circunscrição I'!K18&gt;0,IF(AND('Circunscrição I'!$U18&lt;='Circunscrição I'!K18,'Circunscrição I'!K18&lt;='Circunscrição I'!$V18),'Circunscrição I'!K18,"excluído*"),"")</f>
        <v/>
      </c>
      <c r="L105" s="121" t="str">
        <f>IF('Circunscrição I'!L18&gt;0,IF(AND('Circunscrição I'!$U18&lt;='Circunscrição I'!L18,'Circunscrição I'!L18&lt;='Circunscrição I'!$V18),'Circunscrição I'!L18,"excluído*"),"")</f>
        <v/>
      </c>
      <c r="M105" s="121" t="str">
        <f>IF('Circunscrição I'!M18&gt;0,IF(AND('Circunscrição I'!$U18&lt;='Circunscrição I'!M18,'Circunscrição I'!M18&lt;='Circunscrição I'!$V18),'Circunscrição I'!M18,"excluído*"),"")</f>
        <v/>
      </c>
      <c r="N105" s="121" t="str">
        <f>IF('Circunscrição I'!N18&gt;0,IF(AND('Circunscrição I'!$U18&lt;='Circunscrição I'!N18,'Circunscrição I'!N18&lt;='Circunscrição I'!$V18),'Circunscrição I'!N18,"excluído*"),"")</f>
        <v/>
      </c>
      <c r="O105" s="121" t="str">
        <f>IF('Circunscrição I'!O18&gt;0,IF(AND('Circunscrição I'!$U18&lt;='Circunscrição I'!O18,'Circunscrição I'!O18&lt;='Circunscrição I'!$V18),'Circunscrição I'!O18,"excluído*"),"")</f>
        <v/>
      </c>
      <c r="P105" s="121" t="str">
        <f>IF('Circunscrição I'!P18&gt;0,IF(AND('Circunscrição I'!$U18&lt;='Circunscrição I'!P18,'Circunscrição I'!P18&lt;='Circunscrição I'!$V18),'Circunscrição I'!P18,"excluído*"),"")</f>
        <v/>
      </c>
      <c r="Q105" s="121" t="str">
        <f>IF('Circunscrição I'!Q18&gt;0,IF(AND('Circunscrição I'!$U18&lt;='Circunscrição I'!Q18,'Circunscrição I'!Q18&lt;='Circunscrição I'!$V18),'Circunscrição I'!Q18,"excluído*"),"")</f>
        <v/>
      </c>
      <c r="R105" s="121">
        <f>IF('Circunscrição I'!R18&gt;0,IF(AND('Circunscrição I'!$U18&lt;='Circunscrição I'!R18,'Circunscrição I'!R18&lt;='Circunscrição I'!$V18),'Circunscrição I'!R18,"excluído*"),"")</f>
        <v>30.78</v>
      </c>
      <c r="S105" s="122">
        <f t="shared" si="20"/>
        <v>38.93</v>
      </c>
      <c r="T105" s="123"/>
      <c r="U105" s="124">
        <f t="shared" si="18"/>
        <v>11679</v>
      </c>
      <c r="V105" s="125"/>
      <c r="W105" s="37" t="s">
        <v>46</v>
      </c>
    </row>
    <row r="106">
      <c r="A106" s="115">
        <f t="shared" si="17"/>
        <v>44167</v>
      </c>
      <c r="B106" s="100" t="str">
        <f>IF('Circunscrição I'!B19="","",'Circunscrição I'!B19)</f>
        <v>Tubulação de cobre nas medidas 1/2”</v>
      </c>
      <c r="C106" s="101">
        <f>IF('Circunscrição I'!C19="","",'Circunscrição I'!C19)</f>
        <v>300</v>
      </c>
      <c r="D106" s="101" t="str">
        <f>IF('Circunscrição I'!D19="","",'Circunscrição I'!D19)</f>
        <v>metro</v>
      </c>
      <c r="E106" s="121">
        <f>IF('Circunscrição I'!E19&gt;0,IF(AND('Circunscrição I'!$U19&lt;='Circunscrição I'!E19,'Circunscrição I'!E19&lt;='Circunscrição I'!$V19),'Circunscrição I'!E19,"excluído*"),"")</f>
        <v>35.8</v>
      </c>
      <c r="F106" s="121" t="str">
        <f>IF('Circunscrição I'!F19&gt;0,IF(AND('Circunscrição I'!$U19&lt;='Circunscrição I'!F19,'Circunscrição I'!F19&lt;='Circunscrição I'!$V19),'Circunscrição I'!F19,"excluído*"),"")</f>
        <v>excluído*</v>
      </c>
      <c r="G106" s="121">
        <f>IF('Circunscrição I'!G19&gt;0,IF(AND('Circunscrição I'!$U19&lt;='Circunscrição I'!G19,'Circunscrição I'!G19&lt;='Circunscrição I'!$V19),'Circunscrição I'!G19,"excluído*"),"")</f>
        <v>15.14</v>
      </c>
      <c r="H106" s="121">
        <f>IF('Circunscrição I'!H19&gt;0,IF(AND('Circunscrição I'!$U19&lt;='Circunscrição I'!H19,'Circunscrição I'!H19&lt;='Circunscrição I'!$V19),'Circunscrição I'!H19,"excluído*"),"")</f>
        <v>12.52</v>
      </c>
      <c r="I106" s="121">
        <f>IF('Circunscrição I'!I19&gt;0,IF(AND('Circunscrição I'!$U19&lt;='Circunscrição I'!I19,'Circunscrição I'!I19&lt;='Circunscrição I'!$V19),'Circunscrição I'!I19,"excluído*"),"")</f>
        <v>13.27</v>
      </c>
      <c r="J106" s="121" t="str">
        <f>IF('Circunscrição I'!J19&gt;0,IF(AND('Circunscrição I'!$U19&lt;='Circunscrição I'!J19,'Circunscrição I'!J19&lt;='Circunscrição I'!$V19),'Circunscrição I'!J19,"excluído*"),"")</f>
        <v/>
      </c>
      <c r="K106" s="121" t="str">
        <f>IF('Circunscrição I'!K19&gt;0,IF(AND('Circunscrição I'!$U19&lt;='Circunscrição I'!K19,'Circunscrição I'!K19&lt;='Circunscrição I'!$V19),'Circunscrição I'!K19,"excluído*"),"")</f>
        <v/>
      </c>
      <c r="L106" s="121" t="str">
        <f>IF('Circunscrição I'!L19&gt;0,IF(AND('Circunscrição I'!$U19&lt;='Circunscrição I'!L19,'Circunscrição I'!L19&lt;='Circunscrição I'!$V19),'Circunscrição I'!L19,"excluído*"),"")</f>
        <v/>
      </c>
      <c r="M106" s="121" t="str">
        <f>IF('Circunscrição I'!M19&gt;0,IF(AND('Circunscrição I'!$U19&lt;='Circunscrição I'!M19,'Circunscrição I'!M19&lt;='Circunscrição I'!$V19),'Circunscrição I'!M19,"excluído*"),"")</f>
        <v/>
      </c>
      <c r="N106" s="121" t="str">
        <f>IF('Circunscrição I'!N19&gt;0,IF(AND('Circunscrição I'!$U19&lt;='Circunscrição I'!N19,'Circunscrição I'!N19&lt;='Circunscrição I'!$V19),'Circunscrição I'!N19,"excluído*"),"")</f>
        <v/>
      </c>
      <c r="O106" s="121" t="str">
        <f>IF('Circunscrição I'!O19&gt;0,IF(AND('Circunscrição I'!$U19&lt;='Circunscrição I'!O19,'Circunscrição I'!O19&lt;='Circunscrição I'!$V19),'Circunscrição I'!O19,"excluído*"),"")</f>
        <v/>
      </c>
      <c r="P106" s="121" t="str">
        <f>IF('Circunscrição I'!P19&gt;0,IF(AND('Circunscrição I'!$U19&lt;='Circunscrição I'!P19,'Circunscrição I'!P19&lt;='Circunscrição I'!$V19),'Circunscrição I'!P19,"excluído*"),"")</f>
        <v/>
      </c>
      <c r="Q106" s="121" t="str">
        <f>IF('Circunscrição I'!Q19&gt;0,IF(AND('Circunscrição I'!$U19&lt;='Circunscrição I'!Q19,'Circunscrição I'!Q19&lt;='Circunscrição I'!$V19),'Circunscrição I'!Q19,"excluído*"),"")</f>
        <v/>
      </c>
      <c r="R106" s="121">
        <f>IF('Circunscrição I'!R19&gt;0,IF(AND('Circunscrição I'!$U19&lt;='Circunscrição I'!R19,'Circunscrição I'!R19&lt;='Circunscrição I'!$V19),'Circunscrição I'!R19,"excluído*"),"")</f>
        <v>28.28</v>
      </c>
      <c r="S106" s="122">
        <f t="shared" si="20"/>
        <v>21</v>
      </c>
      <c r="T106" s="123"/>
      <c r="U106" s="124">
        <f t="shared" si="18"/>
        <v>6300</v>
      </c>
      <c r="V106" s="125"/>
      <c r="W106" s="37" t="s">
        <v>46</v>
      </c>
    </row>
    <row r="107">
      <c r="A107" s="126" t="str">
        <f t="shared" si="17"/>
        <v>2.13</v>
      </c>
      <c r="B107" s="100" t="str">
        <f>IF('Circunscrição I'!B20="","",'Circunscrição I'!B20)</f>
        <v>Tubulação de cobre nas medidas 5/8”</v>
      </c>
      <c r="C107" s="101">
        <f>IF('Circunscrição I'!C20="","",'Circunscrição I'!C20)</f>
        <v>300</v>
      </c>
      <c r="D107" s="101" t="str">
        <f>IF('Circunscrição I'!D20="","",'Circunscrição I'!D20)</f>
        <v>metro</v>
      </c>
      <c r="E107" s="121" t="str">
        <f>IF('Circunscrição I'!E20&gt;0,IF(AND('Circunscrição I'!$U20&lt;='Circunscrição I'!E20,'Circunscrição I'!E20&lt;='Circunscrição I'!$V20),'Circunscrição I'!E20,"excluído*"),"")</f>
        <v>excluído*</v>
      </c>
      <c r="F107" s="121">
        <f>IF('Circunscrição I'!F20&gt;0,IF(AND('Circunscrição I'!$U20&lt;='Circunscrição I'!F20,'Circunscrição I'!F20&lt;='Circunscrição I'!$V20),'Circunscrição I'!F20,"excluído*"),"")</f>
        <v>42.5</v>
      </c>
      <c r="G107" s="121">
        <f>IF('Circunscrição I'!G20&gt;0,IF(AND('Circunscrição I'!$U20&lt;='Circunscrição I'!G20,'Circunscrição I'!G20&lt;='Circunscrição I'!$V20),'Circunscrição I'!G20,"excluído*"),"")</f>
        <v>17</v>
      </c>
      <c r="H107" s="121">
        <f>IF('Circunscrição I'!H20&gt;0,IF(AND('Circunscrição I'!$U20&lt;='Circunscrição I'!H20,'Circunscrição I'!H20&lt;='Circunscrição I'!$V20),'Circunscrição I'!H20,"excluído*"),"")</f>
        <v>16.07</v>
      </c>
      <c r="I107" s="121">
        <f>IF('Circunscrição I'!I20&gt;0,IF(AND('Circunscrição I'!$U20&lt;='Circunscrição I'!I20,'Circunscrição I'!I20&lt;='Circunscrição I'!$V20),'Circunscrição I'!I20,"excluído*"),"")</f>
        <v>15.94</v>
      </c>
      <c r="J107" s="121" t="str">
        <f>IF('Circunscrição I'!J20&gt;0,IF(AND('Circunscrição I'!$U20&lt;='Circunscrição I'!J20,'Circunscrição I'!J20&lt;='Circunscrição I'!$V20),'Circunscrição I'!J20,"excluído*"),"")</f>
        <v/>
      </c>
      <c r="K107" s="121" t="str">
        <f>IF('Circunscrição I'!K20&gt;0,IF(AND('Circunscrição I'!$U20&lt;='Circunscrição I'!K20,'Circunscrição I'!K20&lt;='Circunscrição I'!$V20),'Circunscrição I'!K20,"excluído*"),"")</f>
        <v/>
      </c>
      <c r="L107" s="121" t="str">
        <f>IF('Circunscrição I'!L20&gt;0,IF(AND('Circunscrição I'!$U20&lt;='Circunscrição I'!L20,'Circunscrição I'!L20&lt;='Circunscrição I'!$V20),'Circunscrição I'!L20,"excluído*"),"")</f>
        <v/>
      </c>
      <c r="M107" s="121" t="str">
        <f>IF('Circunscrição I'!M20&gt;0,IF(AND('Circunscrição I'!$U20&lt;='Circunscrição I'!M20,'Circunscrição I'!M20&lt;='Circunscrição I'!$V20),'Circunscrição I'!M20,"excluído*"),"")</f>
        <v/>
      </c>
      <c r="N107" s="121" t="str">
        <f>IF('Circunscrição I'!N20&gt;0,IF(AND('Circunscrição I'!$U20&lt;='Circunscrição I'!N20,'Circunscrição I'!N20&lt;='Circunscrição I'!$V20),'Circunscrição I'!N20,"excluído*"),"")</f>
        <v/>
      </c>
      <c r="O107" s="121" t="str">
        <f>IF('Circunscrição I'!O20&gt;0,IF(AND('Circunscrição I'!$U20&lt;='Circunscrição I'!O20,'Circunscrição I'!O20&lt;='Circunscrição I'!$V20),'Circunscrição I'!O20,"excluído*"),"")</f>
        <v/>
      </c>
      <c r="P107" s="121" t="str">
        <f>IF('Circunscrição I'!P20&gt;0,IF(AND('Circunscrição I'!$U20&lt;='Circunscrição I'!P20,'Circunscrição I'!P20&lt;='Circunscrição I'!$V20),'Circunscrição I'!P20,"excluído*"),"")</f>
        <v/>
      </c>
      <c r="Q107" s="121" t="str">
        <f>IF('Circunscrição I'!Q20&gt;0,IF(AND('Circunscrição I'!$U20&lt;='Circunscrição I'!Q20,'Circunscrição I'!Q20&lt;='Circunscrição I'!$V20),'Circunscrição I'!Q20,"excluído*"),"")</f>
        <v/>
      </c>
      <c r="R107" s="121">
        <f>IF('Circunscrição I'!R20&gt;0,IF(AND('Circunscrição I'!$U20&lt;='Circunscrição I'!R20,'Circunscrição I'!R20&lt;='Circunscrição I'!$V20),'Circunscrição I'!R20,"excluído*"),"")</f>
        <v>38.66</v>
      </c>
      <c r="S107" s="122">
        <f t="shared" si="20"/>
        <v>26.03</v>
      </c>
      <c r="T107" s="123"/>
      <c r="U107" s="124">
        <f t="shared" si="18"/>
        <v>7809</v>
      </c>
      <c r="V107" s="125"/>
      <c r="W107" s="37" t="s">
        <v>46</v>
      </c>
    </row>
    <row r="108">
      <c r="A108" s="126" t="str">
        <f t="shared" si="17"/>
        <v>2.14</v>
      </c>
      <c r="B108" s="100" t="str">
        <f>IF('Circunscrição I'!B21="","",'Circunscrição I'!B21)</f>
        <v>Tubulação de cobre nas medidas 3/4”</v>
      </c>
      <c r="C108" s="101">
        <f>IF('Circunscrição I'!C21="","",'Circunscrição I'!C21)</f>
        <v>300</v>
      </c>
      <c r="D108" s="101" t="str">
        <f>IF('Circunscrição I'!D21="","",'Circunscrição I'!D21)</f>
        <v>metro</v>
      </c>
      <c r="E108" s="121">
        <f>IF('Circunscrição I'!E21&gt;0,IF(AND('Circunscrição I'!$U21&lt;='Circunscrição I'!E21,'Circunscrição I'!E21&lt;='Circunscrição I'!$V21),'Circunscrição I'!E21,"excluído*"),"")</f>
        <v>47.9</v>
      </c>
      <c r="F108" s="121">
        <f>IF('Circunscrição I'!F21&gt;0,IF(AND('Circunscrição I'!$U21&lt;='Circunscrição I'!F21,'Circunscrição I'!F21&lt;='Circunscrição I'!$V21),'Circunscrição I'!F21,"excluído*"),"")</f>
        <v>42.5</v>
      </c>
      <c r="G108" s="121" t="str">
        <f>IF('Circunscrição I'!G21&gt;0,IF(AND('Circunscrição I'!$U21&lt;='Circunscrição I'!G21,'Circunscrição I'!G21&lt;='Circunscrição I'!$V21),'Circunscrição I'!G21,"excluído*"),"")</f>
        <v>excluído*</v>
      </c>
      <c r="H108" s="121" t="str">
        <f>IF('Circunscrição I'!H21&gt;0,IF(AND('Circunscrição I'!$U21&lt;='Circunscrição I'!H21,'Circunscrição I'!H21&lt;='Circunscrição I'!$V21),'Circunscrição I'!H21,"excluído*"),"")</f>
        <v>excluído*</v>
      </c>
      <c r="I108" s="121" t="str">
        <f>IF('Circunscrição I'!I21&gt;0,IF(AND('Circunscrição I'!$U21&lt;='Circunscrição I'!I21,'Circunscrição I'!I21&lt;='Circunscrição I'!$V21),'Circunscrição I'!I21,"excluído*"),"")</f>
        <v/>
      </c>
      <c r="J108" s="121" t="str">
        <f>IF('Circunscrição I'!J21&gt;0,IF(AND('Circunscrição I'!$U21&lt;='Circunscrição I'!J21,'Circunscrição I'!J21&lt;='Circunscrição I'!$V21),'Circunscrição I'!J21,"excluído*"),"")</f>
        <v/>
      </c>
      <c r="K108" s="121" t="str">
        <f>IF('Circunscrição I'!K21&gt;0,IF(AND('Circunscrição I'!$U21&lt;='Circunscrição I'!K21,'Circunscrição I'!K21&lt;='Circunscrição I'!$V21),'Circunscrição I'!K21,"excluído*"),"")</f>
        <v/>
      </c>
      <c r="L108" s="121" t="str">
        <f>IF('Circunscrição I'!L21&gt;0,IF(AND('Circunscrição I'!$U21&lt;='Circunscrição I'!L21,'Circunscrição I'!L21&lt;='Circunscrição I'!$V21),'Circunscrição I'!L21,"excluído*"),"")</f>
        <v/>
      </c>
      <c r="M108" s="121" t="str">
        <f>IF('Circunscrição I'!M21&gt;0,IF(AND('Circunscrição I'!$U21&lt;='Circunscrição I'!M21,'Circunscrição I'!M21&lt;='Circunscrição I'!$V21),'Circunscrição I'!M21,"excluído*"),"")</f>
        <v/>
      </c>
      <c r="N108" s="121" t="str">
        <f>IF('Circunscrição I'!N21&gt;0,IF(AND('Circunscrição I'!$U21&lt;='Circunscrição I'!N21,'Circunscrição I'!N21&lt;='Circunscrição I'!$V21),'Circunscrição I'!N21,"excluído*"),"")</f>
        <v/>
      </c>
      <c r="O108" s="121" t="str">
        <f>IF('Circunscrição I'!O21&gt;0,IF(AND('Circunscrição I'!$U21&lt;='Circunscrição I'!O21,'Circunscrição I'!O21&lt;='Circunscrição I'!$V21),'Circunscrição I'!O21,"excluído*"),"")</f>
        <v/>
      </c>
      <c r="P108" s="121" t="str">
        <f>IF('Circunscrição I'!P21&gt;0,IF(AND('Circunscrição I'!$U21&lt;='Circunscrição I'!P21,'Circunscrição I'!P21&lt;='Circunscrição I'!$V21),'Circunscrição I'!P21,"excluído*"),"")</f>
        <v/>
      </c>
      <c r="Q108" s="121" t="str">
        <f>IF('Circunscrição I'!Q21&gt;0,IF(AND('Circunscrição I'!$U21&lt;='Circunscrição I'!Q21,'Circunscrição I'!Q21&lt;='Circunscrição I'!$V21),'Circunscrição I'!Q21,"excluído*"),"")</f>
        <v/>
      </c>
      <c r="R108" s="121">
        <f>IF('Circunscrição I'!R21&gt;0,IF(AND('Circunscrição I'!$U21&lt;='Circunscrição I'!R21,'Circunscrição I'!R21&lt;='Circunscrição I'!$V21),'Circunscrição I'!R21,"excluído*"),"")</f>
        <v>45.32</v>
      </c>
      <c r="S108" s="122">
        <f t="shared" si="20"/>
        <v>45.24</v>
      </c>
      <c r="T108" s="123"/>
      <c r="U108" s="124">
        <f t="shared" si="18"/>
        <v>13572</v>
      </c>
      <c r="V108" s="125"/>
      <c r="W108" s="37" t="s">
        <v>46</v>
      </c>
    </row>
    <row r="109">
      <c r="A109" s="126" t="str">
        <f t="shared" si="17"/>
        <v>2.15</v>
      </c>
      <c r="B109" s="100" t="str">
        <f>IF('Circunscrição I'!B22="","",'Circunscrição I'!B22)</f>
        <v>Bombas para drenos até 30.000 BTU´s</v>
      </c>
      <c r="C109" s="101">
        <f>IF('Circunscrição I'!C22="","",'Circunscrição I'!C22)</f>
        <v>20</v>
      </c>
      <c r="D109" s="101" t="str">
        <f>IF('Circunscrição I'!D22="","",'Circunscrição I'!D22)</f>
        <v>unid.</v>
      </c>
      <c r="E109" s="121" t="str">
        <f>IF('Circunscrição I'!E22&gt;0,IF(AND('Circunscrição I'!$U22&lt;='Circunscrição I'!E22,'Circunscrição I'!E22&lt;='Circunscrição I'!$V22),'Circunscrição I'!E22,"excluído*"),"")</f>
        <v>excluído*</v>
      </c>
      <c r="F109" s="121">
        <f>IF('Circunscrição I'!F22&gt;0,IF(AND('Circunscrição I'!$U22&lt;='Circunscrição I'!F22,'Circunscrição I'!F22&lt;='Circunscrição I'!$V22),'Circunscrição I'!F22,"excluído*"),"")</f>
        <v>520</v>
      </c>
      <c r="G109" s="121">
        <f>IF('Circunscrição I'!G22&gt;0,IF(AND('Circunscrição I'!$U22&lt;='Circunscrição I'!G22,'Circunscrição I'!G22&lt;='Circunscrição I'!$V22),'Circunscrição I'!G22,"excluído*"),"")</f>
        <v>492.1</v>
      </c>
      <c r="H109" s="121">
        <f>IF('Circunscrição I'!H22&gt;0,IF(AND('Circunscrição I'!$U22&lt;='Circunscrição I'!H22,'Circunscrição I'!H22&lt;='Circunscrição I'!$V22),'Circunscrição I'!H22,"excluído*"),"")</f>
        <v>462</v>
      </c>
      <c r="I109" s="121">
        <f>IF('Circunscrição I'!I22&gt;0,IF(AND('Circunscrição I'!$U22&lt;='Circunscrição I'!I22,'Circunscrição I'!I22&lt;='Circunscrição I'!$V22),'Circunscrição I'!I22,"excluído*"),"")</f>
        <v>462</v>
      </c>
      <c r="J109" s="121">
        <f>IF('Circunscrição I'!J22&gt;0,IF(AND('Circunscrição I'!$U22&lt;='Circunscrição I'!J22,'Circunscrição I'!J22&lt;='Circunscrição I'!$V22),'Circunscrição I'!J22,"excluído*"),"")</f>
        <v>540</v>
      </c>
      <c r="K109" s="121" t="str">
        <f>IF('Circunscrição I'!K22&gt;0,IF(AND('Circunscrição I'!$U22&lt;='Circunscrição I'!K22,'Circunscrição I'!K22&lt;='Circunscrição I'!$V22),'Circunscrição I'!K22,"excluído*"),"")</f>
        <v>excluído*</v>
      </c>
      <c r="L109" s="121" t="str">
        <f>IF('Circunscrição I'!L22&gt;0,IF(AND('Circunscrição I'!$U22&lt;='Circunscrição I'!L22,'Circunscrição I'!L22&lt;='Circunscrição I'!$V22),'Circunscrição I'!L22,"excluído*"),"")</f>
        <v/>
      </c>
      <c r="M109" s="121" t="str">
        <f>IF('Circunscrição I'!M22&gt;0,IF(AND('Circunscrição I'!$U22&lt;='Circunscrição I'!M22,'Circunscrição I'!M22&lt;='Circunscrição I'!$V22),'Circunscrição I'!M22,"excluído*"),"")</f>
        <v/>
      </c>
      <c r="N109" s="121" t="str">
        <f>IF('Circunscrição I'!N22&gt;0,IF(AND('Circunscrição I'!$U22&lt;='Circunscrição I'!N22,'Circunscrição I'!N22&lt;='Circunscrição I'!$V22),'Circunscrição I'!N22,"excluído*"),"")</f>
        <v/>
      </c>
      <c r="O109" s="121" t="str">
        <f>IF('Circunscrição I'!O22&gt;0,IF(AND('Circunscrição I'!$U22&lt;='Circunscrição I'!O22,'Circunscrição I'!O22&lt;='Circunscrição I'!$V22),'Circunscrição I'!O22,"excluído*"),"")</f>
        <v/>
      </c>
      <c r="P109" s="121" t="str">
        <f>IF('Circunscrição I'!P22&gt;0,IF(AND('Circunscrição I'!$U22&lt;='Circunscrição I'!P22,'Circunscrição I'!P22&lt;='Circunscrição I'!$V22),'Circunscrição I'!P22,"excluído*"),"")</f>
        <v/>
      </c>
      <c r="Q109" s="121" t="str">
        <f>IF('Circunscrição I'!Q22&gt;0,IF(AND('Circunscrição I'!$U22&lt;='Circunscrição I'!Q22,'Circunscrição I'!Q22&lt;='Circunscrição I'!$V22),'Circunscrição I'!Q22,"excluído*"),"")</f>
        <v/>
      </c>
      <c r="R109" s="121">
        <f>IF('Circunscrição I'!R22&gt;0,IF(AND('Circunscrição I'!$U22&lt;='Circunscrição I'!R22,'Circunscrição I'!R22&lt;='Circunscrição I'!$V22),'Circunscrição I'!R22,"excluído*"),"")</f>
        <v>598</v>
      </c>
      <c r="S109" s="122">
        <f t="shared" si="20"/>
        <v>512.35</v>
      </c>
      <c r="T109" s="123"/>
      <c r="U109" s="124">
        <f t="shared" si="18"/>
        <v>10247</v>
      </c>
      <c r="V109" s="125"/>
      <c r="W109" s="37" t="s">
        <v>46</v>
      </c>
    </row>
    <row r="110">
      <c r="A110" s="126" t="str">
        <f t="shared" si="17"/>
        <v>2.16</v>
      </c>
      <c r="B110" s="100" t="str">
        <f>IF('Circunscrição I'!B23="","",'Circunscrição I'!B23)</f>
        <v>Bombas para drenos acima de 30.000 BTU´s</v>
      </c>
      <c r="C110" s="101">
        <f>IF('Circunscrição I'!C23="","",'Circunscrição I'!C23)</f>
        <v>20</v>
      </c>
      <c r="D110" s="101" t="str">
        <f>IF('Circunscrição I'!D23="","",'Circunscrição I'!D23)</f>
        <v>unid.</v>
      </c>
      <c r="E110" s="121">
        <f>IF('Circunscrição I'!E23&gt;0,IF(AND('Circunscrição I'!$U23&lt;='Circunscrição I'!E23,'Circunscrição I'!E23&lt;='Circunscrição I'!$V23),'Circunscrição I'!E23,"excluído*"),"")</f>
        <v>830</v>
      </c>
      <c r="F110" s="121">
        <f>IF('Circunscrição I'!F23&gt;0,IF(AND('Circunscrição I'!$U23&lt;='Circunscrição I'!F23,'Circunscrição I'!F23&lt;='Circunscrição I'!$V23),'Circunscrição I'!F23,"excluído*"),"")</f>
        <v>580</v>
      </c>
      <c r="G110" s="121">
        <f>IF('Circunscrição I'!G23&gt;0,IF(AND('Circunscrição I'!$U23&lt;='Circunscrição I'!G23,'Circunscrição I'!G23&lt;='Circunscrição I'!$V23),'Circunscrição I'!G23,"excluído*"),"")</f>
        <v>454.99</v>
      </c>
      <c r="H110" s="121">
        <f>IF('Circunscrição I'!H23&gt;0,IF(AND('Circunscrição I'!$U23&lt;='Circunscrição I'!H23,'Circunscrição I'!H23&lt;='Circunscrição I'!$V23),'Circunscrição I'!H23,"excluído*"),"")</f>
        <v>595</v>
      </c>
      <c r="I110" s="121">
        <f>IF('Circunscrição I'!I23&gt;0,IF(AND('Circunscrição I'!$U23&lt;='Circunscrição I'!I23,'Circunscrição I'!I23&lt;='Circunscrição I'!$V23),'Circunscrição I'!I23,"excluído*"),"")</f>
        <v>595</v>
      </c>
      <c r="J110" s="121">
        <f>IF('Circunscrição I'!J23&gt;0,IF(AND('Circunscrição I'!$U23&lt;='Circunscrição I'!J23,'Circunscrição I'!J23&lt;='Circunscrição I'!$V23),'Circunscrição I'!J23,"excluído*"),"")</f>
        <v>540</v>
      </c>
      <c r="K110" s="121">
        <f>IF('Circunscrição I'!K23&gt;0,IF(AND('Circunscrição I'!$U23&lt;='Circunscrição I'!K23,'Circunscrição I'!K23&lt;='Circunscrição I'!$V23),'Circunscrição I'!K23,"excluído*"),"")</f>
        <v>762</v>
      </c>
      <c r="L110" s="121" t="str">
        <f>IF('Circunscrição I'!L23&gt;0,IF(AND('Circunscrição I'!$U23&lt;='Circunscrição I'!L23,'Circunscrição I'!L23&lt;='Circunscrição I'!$V23),'Circunscrição I'!L23,"excluído*"),"")</f>
        <v>excluído*</v>
      </c>
      <c r="M110" s="121" t="str">
        <f>IF('Circunscrição I'!M23&gt;0,IF(AND('Circunscrição I'!$U23&lt;='Circunscrição I'!M23,'Circunscrição I'!M23&lt;='Circunscrição I'!$V23),'Circunscrição I'!M23,"excluído*"),"")</f>
        <v/>
      </c>
      <c r="N110" s="121" t="str">
        <f>IF('Circunscrição I'!N23&gt;0,IF(AND('Circunscrição I'!$U23&lt;='Circunscrição I'!N23,'Circunscrição I'!N23&lt;='Circunscrição I'!$V23),'Circunscrição I'!N23,"excluído*"),"")</f>
        <v/>
      </c>
      <c r="O110" s="121" t="str">
        <f>IF('Circunscrição I'!O23&gt;0,IF(AND('Circunscrição I'!$U23&lt;='Circunscrição I'!O23,'Circunscrição I'!O23&lt;='Circunscrição I'!$V23),'Circunscrição I'!O23,"excluído*"),"")</f>
        <v/>
      </c>
      <c r="P110" s="121" t="str">
        <f>IF('Circunscrição I'!P23&gt;0,IF(AND('Circunscrição I'!$U23&lt;='Circunscrição I'!P23,'Circunscrição I'!P23&lt;='Circunscrição I'!$V23),'Circunscrição I'!P23,"excluído*"),"")</f>
        <v/>
      </c>
      <c r="Q110" s="121" t="str">
        <f>IF('Circunscrição I'!Q23&gt;0,IF(AND('Circunscrição I'!$U23&lt;='Circunscrição I'!Q23,'Circunscrição I'!Q23&lt;='Circunscrição I'!$V23),'Circunscrição I'!Q23,"excluído*"),"")</f>
        <v/>
      </c>
      <c r="R110" s="121">
        <f>IF('Circunscrição I'!R23&gt;0,IF(AND('Circunscrição I'!$U23&lt;='Circunscrição I'!R23,'Circunscrição I'!R23&lt;='Circunscrição I'!$V23),'Circunscrição I'!R23,"excluído*"),"")</f>
        <v>750</v>
      </c>
      <c r="S110" s="122">
        <f t="shared" si="20"/>
        <v>638.37</v>
      </c>
      <c r="T110" s="123"/>
      <c r="U110" s="124">
        <f t="shared" si="18"/>
        <v>12767.4</v>
      </c>
      <c r="V110" s="125"/>
      <c r="W110" s="37" t="s">
        <v>46</v>
      </c>
    </row>
    <row r="111">
      <c r="A111" s="126" t="str">
        <f t="shared" si="17"/>
        <v>2.17</v>
      </c>
      <c r="B111" s="100" t="str">
        <f>IF('Circunscrição I'!B24="","",'Circunscrição I'!B24)</f>
        <v>Suportes mão francesa com calço de borracha para fixação da condensadora na parede</v>
      </c>
      <c r="C111" s="101">
        <f>IF('Circunscrição I'!C24="","",'Circunscrição I'!C24)</f>
        <v>80</v>
      </c>
      <c r="D111" s="101" t="str">
        <f>IF('Circunscrição I'!D24="","",'Circunscrição I'!D24)</f>
        <v>unid.</v>
      </c>
      <c r="E111" s="121">
        <f>IF('Circunscrição I'!E24&gt;0,IF(AND('Circunscrição I'!$U24&lt;='Circunscrição I'!E24,'Circunscrição I'!E24&lt;='Circunscrição I'!$V24),'Circunscrição I'!E24,"excluído*"),"")</f>
        <v>80</v>
      </c>
      <c r="F111" s="121" t="str">
        <f>IF('Circunscrição I'!F24&gt;0,IF(AND('Circunscrição I'!$U24&lt;='Circunscrição I'!F24,'Circunscrição I'!F24&lt;='Circunscrição I'!$V24),'Circunscrição I'!F24,"excluído*"),"")</f>
        <v>excluído*</v>
      </c>
      <c r="G111" s="121">
        <f>IF('Circunscrição I'!G24&gt;0,IF(AND('Circunscrição I'!$U24&lt;='Circunscrição I'!G24,'Circunscrição I'!G24&lt;='Circunscrição I'!$V24),'Circunscrição I'!G24,"excluído*"),"")</f>
        <v>47.99</v>
      </c>
      <c r="H111" s="121" t="str">
        <f>IF('Circunscrição I'!H24&gt;0,IF(AND('Circunscrição I'!$U24&lt;='Circunscrição I'!H24,'Circunscrição I'!H24&lt;='Circunscrição I'!$V24),'Circunscrição I'!H24,"excluído*"),"")</f>
        <v>excluído*</v>
      </c>
      <c r="I111" s="121">
        <f>IF('Circunscrição I'!I24&gt;0,IF(AND('Circunscrição I'!$U24&lt;='Circunscrição I'!I24,'Circunscrição I'!I24&lt;='Circunscrição I'!$V24),'Circunscrição I'!I24,"excluído*"),"")</f>
        <v>57.99</v>
      </c>
      <c r="J111" s="121">
        <f>IF('Circunscrição I'!J24&gt;0,IF(AND('Circunscrição I'!$U24&lt;='Circunscrição I'!J24,'Circunscrição I'!J24&lt;='Circunscrição I'!$V24),'Circunscrição I'!J24,"excluído*"),"")</f>
        <v>71.61</v>
      </c>
      <c r="K111" s="121" t="str">
        <f>IF('Circunscrição I'!K24&gt;0,IF(AND('Circunscrição I'!$U24&lt;='Circunscrição I'!K24,'Circunscrição I'!K24&lt;='Circunscrição I'!$V24),'Circunscrição I'!K24,"excluído*"),"")</f>
        <v>excluído*</v>
      </c>
      <c r="L111" s="121">
        <f>IF('Circunscrição I'!L24&gt;0,IF(AND('Circunscrição I'!$U24&lt;='Circunscrição I'!L24,'Circunscrição I'!L24&lt;='Circunscrição I'!$V24),'Circunscrição I'!L24,"excluído*"),"")</f>
        <v>88.94</v>
      </c>
      <c r="M111" s="121" t="str">
        <f>IF('Circunscrição I'!M24&gt;0,IF(AND('Circunscrição I'!$U24&lt;='Circunscrição I'!M24,'Circunscrição I'!M24&lt;='Circunscrição I'!$V24),'Circunscrição I'!M24,"excluído*"),"")</f>
        <v>excluído*</v>
      </c>
      <c r="N111" s="121">
        <f>IF('Circunscrição I'!N24&gt;0,IF(AND('Circunscrição I'!$U24&lt;='Circunscrição I'!N24,'Circunscrição I'!N24&lt;='Circunscrição I'!$V24),'Circunscrição I'!N24,"excluído*"),"")</f>
        <v>64</v>
      </c>
      <c r="O111" s="121">
        <f>IF('Circunscrição I'!O24&gt;0,IF(AND('Circunscrição I'!$U24&lt;='Circunscrição I'!O24,'Circunscrição I'!O24&lt;='Circunscrição I'!$V24),'Circunscrição I'!O24,"excluído*"),"")</f>
        <v>70.99</v>
      </c>
      <c r="P111" s="121" t="str">
        <f>IF('Circunscrição I'!P24&gt;0,IF(AND('Circunscrição I'!$U24&lt;='Circunscrição I'!P24,'Circunscrição I'!P24&lt;='Circunscrição I'!$V24),'Circunscrição I'!P24,"excluído*"),"")</f>
        <v/>
      </c>
      <c r="Q111" s="121" t="str">
        <f>IF('Circunscrição I'!Q24&gt;0,IF(AND('Circunscrição I'!$U24&lt;='Circunscrição I'!Q24,'Circunscrição I'!Q24&lt;='Circunscrição I'!$V24),'Circunscrição I'!Q24,"excluído*"),"")</f>
        <v/>
      </c>
      <c r="R111" s="121">
        <f>IF('Circunscrição I'!R24&gt;0,IF(AND('Circunscrição I'!$U24&lt;='Circunscrição I'!R24,'Circunscrição I'!R24&lt;='Circunscrição I'!$V24),'Circunscrição I'!R24,"excluído*"),"")</f>
        <v>57.69</v>
      </c>
      <c r="S111" s="122">
        <f t="shared" si="20"/>
        <v>67.4</v>
      </c>
      <c r="T111" s="123"/>
      <c r="U111" s="124">
        <f t="shared" si="18"/>
        <v>5392</v>
      </c>
      <c r="V111" s="125"/>
      <c r="W111" s="37" t="s">
        <v>46</v>
      </c>
    </row>
    <row r="112">
      <c r="A112" s="126" t="str">
        <f t="shared" si="17"/>
        <v>2.18</v>
      </c>
      <c r="B112" s="100" t="str">
        <f>IF('Circunscrição I'!B25="","",'Circunscrição I'!B25)</f>
        <v>Calço de borracha (vibra stop) para fixação de condensadora em piso</v>
      </c>
      <c r="C112" s="101">
        <f>IF('Circunscrição I'!C25="","",'Circunscrição I'!C25)</f>
        <v>80</v>
      </c>
      <c r="D112" s="101" t="str">
        <f>IF('Circunscrição I'!D25="","",'Circunscrição I'!D25)</f>
        <v>unid.</v>
      </c>
      <c r="E112" s="121">
        <f>IF('Circunscrição I'!E25&gt;0,IF(AND('Circunscrição I'!$U25&lt;='Circunscrição I'!E25,'Circunscrição I'!E25&lt;='Circunscrição I'!$V25),'Circunscrição I'!E25,"excluído*"),"")</f>
        <v>40.5</v>
      </c>
      <c r="F112" s="121">
        <f>IF('Circunscrição I'!F25&gt;0,IF(AND('Circunscrição I'!$U25&lt;='Circunscrição I'!F25,'Circunscrição I'!F25&lt;='Circunscrição I'!$V25),'Circunscrição I'!F25,"excluído*"),"")</f>
        <v>8.5</v>
      </c>
      <c r="G112" s="121">
        <f>IF('Circunscrição I'!G25&gt;0,IF(AND('Circunscrição I'!$U25&lt;='Circunscrição I'!G25,'Circunscrição I'!G25&lt;='Circunscrição I'!$V25),'Circunscrição I'!G25,"excluído*"),"")</f>
        <v>6.04</v>
      </c>
      <c r="H112" s="121">
        <f>IF('Circunscrição I'!H25&gt;0,IF(AND('Circunscrição I'!$U25&lt;='Circunscrição I'!H25,'Circunscrição I'!H25&lt;='Circunscrição I'!$V25),'Circunscrição I'!H25,"excluído*"),"")</f>
        <v>4.69</v>
      </c>
      <c r="I112" s="121">
        <f>IF('Circunscrição I'!I25&gt;0,IF(AND('Circunscrição I'!$U25&lt;='Circunscrição I'!I25,'Circunscrição I'!I25&lt;='Circunscrição I'!$V25),'Circunscrição I'!I25,"excluído*"),"")</f>
        <v>5.22</v>
      </c>
      <c r="J112" s="121" t="str">
        <f>IF('Circunscrição I'!J25&gt;0,IF(AND('Circunscrição I'!$U25&lt;='Circunscrição I'!J25,'Circunscrição I'!J25&lt;='Circunscrição I'!$V25),'Circunscrição I'!J25,"excluído*"),"")</f>
        <v>excluído*</v>
      </c>
      <c r="K112" s="121" t="str">
        <f>IF('Circunscrição I'!K25&gt;0,IF(AND('Circunscrição I'!$U25&lt;='Circunscrição I'!K25,'Circunscrição I'!K25&lt;='Circunscrição I'!$V25),'Circunscrição I'!K25,"excluído*"),"")</f>
        <v>excluído*</v>
      </c>
      <c r="L112" s="121">
        <f>IF('Circunscrição I'!L25&gt;0,IF(AND('Circunscrição I'!$U25&lt;='Circunscrição I'!L25,'Circunscrição I'!L25&lt;='Circunscrição I'!$V25),'Circunscrição I'!L25,"excluído*"),"")</f>
        <v>8</v>
      </c>
      <c r="M112" s="121">
        <f>IF('Circunscrição I'!M25&gt;0,IF(AND('Circunscrição I'!$U25&lt;='Circunscrição I'!M25,'Circunscrição I'!M25&lt;='Circunscrição I'!$V25),'Circunscrição I'!M25,"excluído*"),"")</f>
        <v>23.62</v>
      </c>
      <c r="N112" s="121" t="str">
        <f>IF('Circunscrição I'!N25&gt;0,IF(AND('Circunscrição I'!$U25&lt;='Circunscrição I'!N25,'Circunscrição I'!N25&lt;='Circunscrição I'!$V25),'Circunscrição I'!N25,"excluído*"),"")</f>
        <v/>
      </c>
      <c r="O112" s="121" t="str">
        <f>IF('Circunscrição I'!O25&gt;0,IF(AND('Circunscrição I'!$U25&lt;='Circunscrição I'!O25,'Circunscrição I'!O25&lt;='Circunscrição I'!$V25),'Circunscrição I'!O25,"excluído*"),"")</f>
        <v/>
      </c>
      <c r="P112" s="121" t="str">
        <f>IF('Circunscrição I'!P25&gt;0,IF(AND('Circunscrição I'!$U25&lt;='Circunscrição I'!P25,'Circunscrição I'!P25&lt;='Circunscrição I'!$V25),'Circunscrição I'!P25,"excluído*"),"")</f>
        <v/>
      </c>
      <c r="Q112" s="121" t="str">
        <f>IF('Circunscrição I'!Q25&gt;0,IF(AND('Circunscrição I'!$U25&lt;='Circunscrição I'!Q25,'Circunscrição I'!Q25&lt;='Circunscrição I'!$V25),'Circunscrição I'!Q25,"excluído*"),"")</f>
        <v/>
      </c>
      <c r="R112" s="121">
        <f>IF('Circunscrição I'!R25&gt;0,IF(AND('Circunscrição I'!$U25&lt;='Circunscrição I'!R25,'Circunscrição I'!R25&lt;='Circunscrição I'!$V25),'Circunscrição I'!R25,"excluído*"),"")</f>
        <v>23.83</v>
      </c>
      <c r="S112" s="122">
        <f t="shared" si="20"/>
        <v>15.05</v>
      </c>
      <c r="T112" s="123"/>
      <c r="U112" s="124">
        <f t="shared" si="18"/>
        <v>1204</v>
      </c>
      <c r="V112" s="125"/>
      <c r="W112" s="37" t="s">
        <v>46</v>
      </c>
    </row>
    <row r="113">
      <c r="A113" s="126" t="str">
        <f t="shared" si="17"/>
        <v>2.19</v>
      </c>
      <c r="B113" s="100" t="str">
        <f>IF('Circunscrição I'!B26="","",'Circunscrição I'!B26)</f>
        <v>Fechamento dos furos executados para instalação/remoção do split</v>
      </c>
      <c r="C113" s="101">
        <f>IF('Circunscrição I'!C26="","",'Circunscrição I'!C26)</f>
        <v>100</v>
      </c>
      <c r="D113" s="101" t="str">
        <f>IF('Circunscrição I'!D26="","",'Circunscrição I'!D26)</f>
        <v>unid.</v>
      </c>
      <c r="E113" s="127" t="str">
        <f>IF('Circunscrição I'!E26&gt;0,IF(AND('Circunscrição I'!$U26&lt;='Circunscrição I'!E26,'Circunscrição I'!E26&lt;='Circunscrição I'!$V26),'Circunscrição I'!E26,"excluído*"),"")</f>
        <v>excluído*</v>
      </c>
      <c r="F113" s="127">
        <f>IF('Circunscrição I'!F26&gt;0,IF(AND('Circunscrição I'!$U26&lt;='Circunscrição I'!F26,'Circunscrição I'!F26&lt;='Circunscrição I'!$V26),'Circunscrição I'!F26,"excluído*"),"")</f>
        <v>150</v>
      </c>
      <c r="G113" s="127" t="str">
        <f>IF('Circunscrição I'!G26&gt;0,IF(AND('Circunscrição I'!$U26&lt;='Circunscrição I'!G26,'Circunscrição I'!G26&lt;='Circunscrição I'!$V26),'Circunscrição I'!G26,"excluído*"),"")</f>
        <v/>
      </c>
      <c r="H113" s="127" t="str">
        <f>IF('Circunscrição I'!H26&gt;0,IF(AND('Circunscrição I'!$U26&lt;='Circunscrição I'!H26,'Circunscrição I'!H26&lt;='Circunscrição I'!$V26),'Circunscrição I'!H26,"excluído*"),"")</f>
        <v/>
      </c>
      <c r="I113" s="127" t="str">
        <f>IF('Circunscrição I'!I26&gt;0,IF(AND('Circunscrição I'!$U26&lt;='Circunscrição I'!I26,'Circunscrição I'!I26&lt;='Circunscrição I'!$V26),'Circunscrição I'!I26,"excluído*"),"")</f>
        <v/>
      </c>
      <c r="J113" s="127" t="str">
        <f>IF('Circunscrição I'!J26&gt;0,IF(AND('Circunscrição I'!$U26&lt;='Circunscrição I'!J26,'Circunscrição I'!J26&lt;='Circunscrição I'!$V26),'Circunscrição I'!J26,"excluído*"),"")</f>
        <v/>
      </c>
      <c r="K113" s="127" t="str">
        <f>IF('Circunscrição I'!K26&gt;0,IF(AND('Circunscrição I'!$U26&lt;='Circunscrição I'!K26,'Circunscrição I'!K26&lt;='Circunscrição I'!$V26),'Circunscrição I'!K26,"excluído*"),"")</f>
        <v/>
      </c>
      <c r="L113" s="127" t="str">
        <f>IF('Circunscrição I'!L26&gt;0,IF(AND('Circunscrição I'!$U26&lt;='Circunscrição I'!L26,'Circunscrição I'!L26&lt;='Circunscrição I'!$V26),'Circunscrição I'!L26,"excluído*"),"")</f>
        <v/>
      </c>
      <c r="M113" s="127" t="str">
        <f>IF('Circunscrição I'!M26&gt;0,IF(AND('Circunscrição I'!$U26&lt;='Circunscrição I'!M26,'Circunscrição I'!M26&lt;='Circunscrição I'!$V26),'Circunscrição I'!M26,"excluído*"),"")</f>
        <v/>
      </c>
      <c r="N113" s="127" t="str">
        <f>IF('Circunscrição I'!N26&gt;0,IF(AND('Circunscrição I'!$U26&lt;='Circunscrição I'!N26,'Circunscrição I'!N26&lt;='Circunscrição I'!$V26),'Circunscrição I'!N26,"excluído*"),"")</f>
        <v/>
      </c>
      <c r="O113" s="127" t="str">
        <f>IF('Circunscrição I'!O26&gt;0,IF(AND('Circunscrição I'!$U26&lt;='Circunscrição I'!O26,'Circunscrição I'!O26&lt;='Circunscrição I'!$V26),'Circunscrição I'!O26,"excluído*"),"")</f>
        <v/>
      </c>
      <c r="P113" s="127" t="str">
        <f>IF('Circunscrição I'!P26&gt;0,IF(AND('Circunscrição I'!$U26&lt;='Circunscrição I'!P26,'Circunscrição I'!P26&lt;='Circunscrição I'!$V26),'Circunscrição I'!P26,"excluído*"),"")</f>
        <v/>
      </c>
      <c r="Q113" s="127" t="str">
        <f>IF('Circunscrição I'!Q26&gt;0,IF(AND('Circunscrição I'!$U26&lt;='Circunscrição I'!Q26,'Circunscrição I'!Q26&lt;='Circunscrição I'!$V26),'Circunscrição I'!Q26,"excluído*"),"")</f>
        <v/>
      </c>
      <c r="R113" s="127">
        <f>IF('Circunscrição I'!R26&gt;0,IF(AND('Circunscrição I'!$U26&lt;='Circunscrição I'!R26,'Circunscrição I'!R26&lt;='Circunscrição I'!$V26),'Circunscrição I'!R26,"excluído*"),"")</f>
        <v>215.12</v>
      </c>
      <c r="S113" s="128">
        <f t="shared" si="20"/>
        <v>182.56</v>
      </c>
      <c r="T113" s="129"/>
      <c r="U113" s="130">
        <f t="shared" si="18"/>
        <v>18256</v>
      </c>
      <c r="V113" s="131"/>
      <c r="W113" s="37" t="s">
        <v>42</v>
      </c>
    </row>
    <row r="114" ht="21.0" customHeight="1">
      <c r="A114" s="107">
        <f t="shared" si="17"/>
        <v>3</v>
      </c>
      <c r="B114" s="108" t="str">
        <f>IF('Circunscrição I'!B27="","",'Circunscrição I'!B27)</f>
        <v>Serviços complementares</v>
      </c>
      <c r="C114" s="132" t="str">
        <f t="shared" ref="C114:D114" si="21">C27</f>
        <v/>
      </c>
      <c r="D114" s="132" t="str">
        <f t="shared" si="21"/>
        <v/>
      </c>
      <c r="E114" s="110" t="str">
        <f>IF('Circunscrição I'!E27&gt;0,IF(AND('Circunscrição I'!$U27&lt;='Circunscrição I'!E27,'Circunscrição I'!E27&lt;='Circunscrição I'!$V27),'Circunscrição I'!E27,"excluído*"),"")</f>
        <v/>
      </c>
      <c r="F114" s="110" t="str">
        <f>IF('Circunscrição I'!F27&gt;0,IF(AND('Circunscrição I'!$U27&lt;='Circunscrição I'!F27,'Circunscrição I'!F27&lt;='Circunscrição I'!$V27),'Circunscrição I'!F27,"excluído*"),"")</f>
        <v/>
      </c>
      <c r="G114" s="110" t="str">
        <f>IF('Circunscrição I'!G27&gt;0,IF(AND('Circunscrição I'!$U27&lt;='Circunscrição I'!G27,'Circunscrição I'!G27&lt;='Circunscrição I'!$V27),'Circunscrição I'!G27,"excluído*"),"")</f>
        <v/>
      </c>
      <c r="H114" s="110" t="str">
        <f>IF('Circunscrição I'!H27&gt;0,IF(AND('Circunscrição I'!$U27&lt;='Circunscrição I'!H27,'Circunscrição I'!H27&lt;='Circunscrição I'!$V27),'Circunscrição I'!H27,"excluído*"),"")</f>
        <v/>
      </c>
      <c r="I114" s="110" t="str">
        <f>IF('Circunscrição I'!I27&gt;0,IF(AND('Circunscrição I'!$U27&lt;='Circunscrição I'!I27,'Circunscrição I'!I27&lt;='Circunscrição I'!$V27),'Circunscrição I'!I27,"excluído*"),"")</f>
        <v/>
      </c>
      <c r="J114" s="110" t="str">
        <f>IF('Circunscrição I'!J27&gt;0,IF(AND('Circunscrição I'!$U27&lt;='Circunscrição I'!J27,'Circunscrição I'!J27&lt;='Circunscrição I'!$V27),'Circunscrição I'!J27,"excluído*"),"")</f>
        <v/>
      </c>
      <c r="K114" s="110" t="str">
        <f>IF('Circunscrição I'!K27&gt;0,IF(AND('Circunscrição I'!$U27&lt;='Circunscrição I'!K27,'Circunscrição I'!K27&lt;='Circunscrição I'!$V27),'Circunscrição I'!K27,"excluído*"),"")</f>
        <v/>
      </c>
      <c r="L114" s="110" t="str">
        <f>IF('Circunscrição I'!L27&gt;0,IF(AND('Circunscrição I'!$U27&lt;='Circunscrição I'!L27,'Circunscrição I'!L27&lt;='Circunscrição I'!$V27),'Circunscrição I'!L27,"excluído*"),"")</f>
        <v/>
      </c>
      <c r="M114" s="110" t="str">
        <f>IF('Circunscrição I'!M27&gt;0,IF(AND('Circunscrição I'!$U27&lt;='Circunscrição I'!M27,'Circunscrição I'!M27&lt;='Circunscrição I'!$V27),'Circunscrição I'!M27,"excluído*"),"")</f>
        <v/>
      </c>
      <c r="N114" s="110" t="str">
        <f>IF('Circunscrição I'!N27&gt;0,IF(AND('Circunscrição I'!$U27&lt;='Circunscrição I'!N27,'Circunscrição I'!N27&lt;='Circunscrição I'!$V27),'Circunscrição I'!N27,"excluído*"),"")</f>
        <v/>
      </c>
      <c r="O114" s="110" t="str">
        <f>IF('Circunscrição I'!O27&gt;0,IF(AND('Circunscrição I'!$U27&lt;='Circunscrição I'!O27,'Circunscrição I'!O27&lt;='Circunscrição I'!$V27),'Circunscrição I'!O27,"excluído*"),"")</f>
        <v/>
      </c>
      <c r="P114" s="110" t="str">
        <f>IF('Circunscrição I'!P27&gt;0,IF(AND('Circunscrição I'!$U27&lt;='Circunscrição I'!P27,'Circunscrição I'!P27&lt;='Circunscrição I'!$V27),'Circunscrição I'!P27,"excluído*"),"")</f>
        <v/>
      </c>
      <c r="Q114" s="110" t="str">
        <f>IF('Circunscrição I'!Q27&gt;0,IF(AND('Circunscrição I'!$U27&lt;='Circunscrição I'!Q27,'Circunscrição I'!Q27&lt;='Circunscrição I'!$V27),'Circunscrição I'!Q27,"excluído*"),"")</f>
        <v/>
      </c>
      <c r="R114" s="111"/>
      <c r="S114" s="112" t="str">
        <f>IF(SUM(E114:I114)&gt;0,ROUND(AVERAGE(E114:I114),2),"")</f>
        <v/>
      </c>
      <c r="T114" s="112"/>
      <c r="U114" s="113" t="str">
        <f t="shared" si="18"/>
        <v/>
      </c>
      <c r="V114" s="114"/>
      <c r="W114" s="41"/>
    </row>
    <row r="115">
      <c r="A115" s="115">
        <f t="shared" si="17"/>
        <v>43833</v>
      </c>
      <c r="B115" s="100" t="str">
        <f>IF('Circunscrição I'!B28="","",'Circunscrição I'!B28)</f>
        <v>Carga de gás freon R22 e gás R410 com teste de pressão (por aparelho)</v>
      </c>
      <c r="C115" s="101">
        <f>IF('Circunscrição I'!C28="","",'Circunscrição I'!C28)</f>
        <v>778</v>
      </c>
      <c r="D115" s="101" t="str">
        <f>IF('Circunscrição I'!D28="","",'Circunscrição I'!D28)</f>
        <v>unid.</v>
      </c>
      <c r="E115" s="116">
        <f>IF('Circunscrição I'!E28&gt;0,IF(AND('Circunscrição I'!$U28&lt;='Circunscrição I'!E28,'Circunscrição I'!E28&lt;='Circunscrição I'!$V28),'Circunscrição I'!E28,"excluído*"),"")</f>
        <v>760</v>
      </c>
      <c r="F115" s="116">
        <f>IF('Circunscrição I'!F28&gt;0,IF(AND('Circunscrição I'!$U28&lt;='Circunscrição I'!F28,'Circunscrição I'!F28&lt;='Circunscrição I'!$V28),'Circunscrição I'!F28,"excluído*"),"")</f>
        <v>380</v>
      </c>
      <c r="G115" s="116" t="str">
        <f>IF('Circunscrição I'!G28&gt;0,IF(AND('Circunscrição I'!$U28&lt;='Circunscrição I'!G28,'Circunscrição I'!G28&lt;='Circunscrição I'!$V28),'Circunscrição I'!G28,"excluído*"),"")</f>
        <v/>
      </c>
      <c r="H115" s="116" t="str">
        <f>IF('Circunscrição I'!H28&gt;0,IF(AND('Circunscrição I'!$U28&lt;='Circunscrição I'!H28,'Circunscrição I'!H28&lt;='Circunscrição I'!$V28),'Circunscrição I'!H28,"excluído*"),"")</f>
        <v/>
      </c>
      <c r="I115" s="116" t="str">
        <f>IF('Circunscrição I'!I28&gt;0,IF(AND('Circunscrição I'!$U28&lt;='Circunscrição I'!I28,'Circunscrição I'!I28&lt;='Circunscrição I'!$V28),'Circunscrição I'!I28,"excluído*"),"")</f>
        <v/>
      </c>
      <c r="J115" s="116">
        <f>IF('Circunscrição I'!J28&gt;0,IF(AND('Circunscrição I'!$U28&lt;='Circunscrição I'!J28,'Circunscrição I'!J28&lt;='Circunscrição I'!$V28),'Circunscrição I'!J28,"excluído*"),"")</f>
        <v>570</v>
      </c>
      <c r="K115" s="116">
        <f>IF('Circunscrição I'!K28&gt;0,IF(AND('Circunscrição I'!$U28&lt;='Circunscrição I'!K28,'Circunscrição I'!K28&lt;='Circunscrição I'!$V28),'Circunscrição I'!K28,"excluído*"),"")</f>
        <v>750</v>
      </c>
      <c r="L115" s="116" t="str">
        <f>IF('Circunscrição I'!L28&gt;0,IF(AND('Circunscrição I'!$U28&lt;='Circunscrição I'!L28,'Circunscrição I'!L28&lt;='Circunscrição I'!$V28),'Circunscrição I'!L28,"excluído*"),"")</f>
        <v>excluído*</v>
      </c>
      <c r="M115" s="116" t="str">
        <f>IF('Circunscrição I'!M28&gt;0,IF(AND('Circunscrição I'!$U28&lt;='Circunscrição I'!M28,'Circunscrição I'!M28&lt;='Circunscrição I'!$V28),'Circunscrição I'!M28,"excluído*"),"")</f>
        <v>excluído*</v>
      </c>
      <c r="N115" s="116" t="str">
        <f>IF('Circunscrição I'!N28&gt;0,IF(AND('Circunscrição I'!$U28&lt;='Circunscrição I'!N28,'Circunscrição I'!N28&lt;='Circunscrição I'!$V28),'Circunscrição I'!N28,"excluído*"),"")</f>
        <v>excluído*</v>
      </c>
      <c r="O115" s="116">
        <f>IF('Circunscrição I'!O28&gt;0,IF(AND('Circunscrição I'!$U28&lt;='Circunscrição I'!O28,'Circunscrição I'!O28&lt;='Circunscrição I'!$V28),'Circunscrição I'!O28,"excluído*"),"")</f>
        <v>550</v>
      </c>
      <c r="P115" s="116">
        <f>IF('Circunscrição I'!P28&gt;0,IF(AND('Circunscrição I'!$U28&lt;='Circunscrição I'!P28,'Circunscrição I'!P28&lt;='Circunscrição I'!$V28),'Circunscrição I'!P28,"excluído*"),"")</f>
        <v>570</v>
      </c>
      <c r="Q115" s="116" t="str">
        <f>IF('Circunscrição I'!Q28&gt;0,IF(AND('Circunscrição I'!$U28&lt;='Circunscrição I'!Q28,'Circunscrição I'!Q28&lt;='Circunscrição I'!$V28),'Circunscrição I'!Q28,"excluído*"),"")</f>
        <v>excluído*</v>
      </c>
      <c r="R115" s="116">
        <f>IF('Circunscrição I'!R28&gt;0,IF(AND('Circunscrição I'!$U28&lt;='Circunscrição I'!R28,'Circunscrição I'!R28&lt;='Circunscrição I'!$V28),'Circunscrição I'!R28,"excluído*"),"")</f>
        <v>377.5</v>
      </c>
      <c r="S115" s="128">
        <f t="shared" ref="S115:S120" si="22">IF(SUM(E115:R115)&gt;0,ROUND(AVERAGE(E115:R115),2),"")</f>
        <v>565.36</v>
      </c>
      <c r="T115" s="129"/>
      <c r="U115" s="130">
        <f t="shared" si="18"/>
        <v>439850.08</v>
      </c>
      <c r="V115" s="131"/>
      <c r="W115" s="37" t="s">
        <v>42</v>
      </c>
    </row>
    <row r="116" ht="14.25" customHeight="1">
      <c r="A116" s="115">
        <f t="shared" si="17"/>
        <v>43864</v>
      </c>
      <c r="B116" s="100" t="str">
        <f>IF('Circunscrição I'!B29="","",'Circunscrição I'!B29)</f>
        <v>Gás 141B para limpeza (por aparelho)</v>
      </c>
      <c r="C116" s="101">
        <f>IF('Circunscrição I'!C29="","",'Circunscrição I'!C29)</f>
        <v>150</v>
      </c>
      <c r="D116" s="101" t="str">
        <f>IF('Circunscrição I'!D29="","",'Circunscrição I'!D29)</f>
        <v>unid.</v>
      </c>
      <c r="E116" s="121">
        <f>IF('Circunscrição I'!E29&gt;0,IF(AND('Circunscrição I'!$U29&lt;='Circunscrição I'!E29,'Circunscrição I'!E29&lt;='Circunscrição I'!$V29),'Circunscrição I'!E29,"excluído*"),"")</f>
        <v>270</v>
      </c>
      <c r="F116" s="121">
        <f>IF('Circunscrição I'!F29&gt;0,IF(AND('Circunscrição I'!$U29&lt;='Circunscrição I'!F29,'Circunscrição I'!F29&lt;='Circunscrição I'!$V29),'Circunscrição I'!F29,"excluído*"),"")</f>
        <v>720</v>
      </c>
      <c r="G116" s="121" t="str">
        <f>IF('Circunscrição I'!G29&gt;0,IF(AND('Circunscrição I'!$U29&lt;='Circunscrição I'!G29,'Circunscrição I'!G29&lt;='Circunscrição I'!$V29),'Circunscrição I'!G29,"excluído*"),"")</f>
        <v/>
      </c>
      <c r="H116" s="121" t="str">
        <f>IF('Circunscrição I'!H29&gt;0,IF(AND('Circunscrição I'!$U29&lt;='Circunscrição I'!H29,'Circunscrição I'!H29&lt;='Circunscrição I'!$V29),'Circunscrição I'!H29,"excluído*"),"")</f>
        <v/>
      </c>
      <c r="I116" s="121" t="str">
        <f>IF('Circunscrição I'!I29&gt;0,IF(AND('Circunscrição I'!$U29&lt;='Circunscrição I'!I29,'Circunscrição I'!I29&lt;='Circunscrição I'!$V29),'Circunscrição I'!I29,"excluído*"),"")</f>
        <v/>
      </c>
      <c r="J116" s="121">
        <f>IF('Circunscrição I'!J29&gt;0,IF(AND('Circunscrição I'!$U29&lt;='Circunscrição I'!J29,'Circunscrição I'!J29&lt;='Circunscrição I'!$V29),'Circunscrição I'!J29,"excluído*"),"")</f>
        <v>778.89</v>
      </c>
      <c r="K116" s="121" t="str">
        <f>IF('Circunscrição I'!K29&gt;0,IF(AND('Circunscrição I'!$U29&lt;='Circunscrição I'!K29,'Circunscrição I'!K29&lt;='Circunscrição I'!$V29),'Circunscrição I'!K29,"excluído*"),"")</f>
        <v/>
      </c>
      <c r="L116" s="121" t="str">
        <f>IF('Circunscrição I'!L29&gt;0,IF(AND('Circunscrição I'!$U29&lt;='Circunscrição I'!L29,'Circunscrição I'!L29&lt;='Circunscrição I'!$V29),'Circunscrição I'!L29,"excluído*"),"")</f>
        <v/>
      </c>
      <c r="M116" s="121" t="str">
        <f>IF('Circunscrição I'!M29&gt;0,IF(AND('Circunscrição I'!$U29&lt;='Circunscrição I'!M29,'Circunscrição I'!M29&lt;='Circunscrição I'!$V29),'Circunscrição I'!M29,"excluído*"),"")</f>
        <v/>
      </c>
      <c r="N116" s="121" t="str">
        <f>IF('Circunscrição I'!N29&gt;0,IF(AND('Circunscrição I'!$U29&lt;='Circunscrição I'!N29,'Circunscrição I'!N29&lt;='Circunscrição I'!$V29),'Circunscrição I'!N29,"excluído*"),"")</f>
        <v/>
      </c>
      <c r="O116" s="121" t="str">
        <f>IF('Circunscrição I'!O29&gt;0,IF(AND('Circunscrição I'!$U29&lt;='Circunscrição I'!O29,'Circunscrição I'!O29&lt;='Circunscrição I'!$V29),'Circunscrição I'!O29,"excluído*"),"")</f>
        <v/>
      </c>
      <c r="P116" s="121" t="str">
        <f>IF('Circunscrição I'!P29&gt;0,IF(AND('Circunscrição I'!$U29&lt;='Circunscrição I'!P29,'Circunscrição I'!P29&lt;='Circunscrição I'!$V29),'Circunscrição I'!P29,"excluído*"),"")</f>
        <v/>
      </c>
      <c r="Q116" s="121" t="str">
        <f>IF('Circunscrição I'!Q29&gt;0,IF(AND('Circunscrição I'!$U29&lt;='Circunscrição I'!Q29,'Circunscrição I'!Q29&lt;='Circunscrição I'!$V29),'Circunscrição I'!Q29,"excluído*"),"")</f>
        <v/>
      </c>
      <c r="R116" s="121">
        <f>IF('Circunscrição I'!R29&gt;0,IF(AND('Circunscrição I'!$U29&lt;='Circunscrição I'!R29,'Circunscrição I'!R29&lt;='Circunscrição I'!$V29),'Circunscrição I'!R29,"excluído*"),"")</f>
        <v>215.54</v>
      </c>
      <c r="S116" s="128">
        <f t="shared" si="22"/>
        <v>496.11</v>
      </c>
      <c r="T116" s="129"/>
      <c r="U116" s="130">
        <f t="shared" si="18"/>
        <v>74416.5</v>
      </c>
      <c r="V116" s="131"/>
      <c r="W116" s="37" t="s">
        <v>42</v>
      </c>
    </row>
    <row r="117">
      <c r="A117" s="115">
        <f t="shared" si="17"/>
        <v>43893</v>
      </c>
      <c r="B117" s="100" t="str">
        <f>IF('Circunscrição I'!B30="","",'Circunscrição I'!B30)</f>
        <v>Nitrogênio (por aparelho)</v>
      </c>
      <c r="C117" s="101">
        <f>IF('Circunscrição I'!C30="","",'Circunscrição I'!C30)</f>
        <v>778</v>
      </c>
      <c r="D117" s="101" t="str">
        <f>IF('Circunscrição I'!D30="","",'Circunscrição I'!D30)</f>
        <v>unid.</v>
      </c>
      <c r="E117" s="121" t="str">
        <f>IF('Circunscrição I'!E30&gt;0,IF(AND('Circunscrição I'!$U30&lt;='Circunscrição I'!E30,'Circunscrição I'!E30&lt;='Circunscrição I'!$V30),'Circunscrição I'!E30,"excluído*"),"")</f>
        <v>excluído*</v>
      </c>
      <c r="F117" s="121">
        <f>IF('Circunscrição I'!F30&gt;0,IF(AND('Circunscrição I'!$U30&lt;='Circunscrição I'!F30,'Circunscrição I'!F30&lt;='Circunscrição I'!$V30),'Circunscrição I'!F30,"excluído*"),"")</f>
        <v>255</v>
      </c>
      <c r="G117" s="121" t="str">
        <f>IF('Circunscrição I'!G30&gt;0,IF(AND('Circunscrição I'!$U30&lt;='Circunscrição I'!G30,'Circunscrição I'!G30&lt;='Circunscrição I'!$V30),'Circunscrição I'!G30,"excluído*"),"")</f>
        <v/>
      </c>
      <c r="H117" s="121" t="str">
        <f>IF('Circunscrição I'!H30&gt;0,IF(AND('Circunscrição I'!$U30&lt;='Circunscrição I'!H30,'Circunscrição I'!H30&lt;='Circunscrição I'!$V30),'Circunscrição I'!H30,"excluído*"),"")</f>
        <v/>
      </c>
      <c r="I117" s="121" t="str">
        <f>IF('Circunscrição I'!I30&gt;0,IF(AND('Circunscrição I'!$U30&lt;='Circunscrição I'!I30,'Circunscrição I'!I30&lt;='Circunscrição I'!$V30),'Circunscrição I'!I30,"excluído*"),"")</f>
        <v/>
      </c>
      <c r="J117" s="121" t="str">
        <f>IF('Circunscrição I'!J30&gt;0,IF(AND('Circunscrição I'!$U30&lt;='Circunscrição I'!J30,'Circunscrição I'!J30&lt;='Circunscrição I'!$V30),'Circunscrição I'!J30,"excluído*"),"")</f>
        <v/>
      </c>
      <c r="K117" s="121" t="str">
        <f>IF('Circunscrição I'!K30&gt;0,IF(AND('Circunscrição I'!$U30&lt;='Circunscrição I'!K30,'Circunscrição I'!K30&lt;='Circunscrição I'!$V30),'Circunscrição I'!K30,"excluído*"),"")</f>
        <v/>
      </c>
      <c r="L117" s="121" t="str">
        <f>IF('Circunscrição I'!L30&gt;0,IF(AND('Circunscrição I'!$U30&lt;='Circunscrição I'!L30,'Circunscrição I'!L30&lt;='Circunscrição I'!$V30),'Circunscrição I'!L30,"excluído*"),"")</f>
        <v/>
      </c>
      <c r="M117" s="121" t="str">
        <f>IF('Circunscrição I'!M30&gt;0,IF(AND('Circunscrição I'!$U30&lt;='Circunscrição I'!M30,'Circunscrição I'!M30&lt;='Circunscrição I'!$V30),'Circunscrição I'!M30,"excluído*"),"")</f>
        <v/>
      </c>
      <c r="N117" s="121" t="str">
        <f>IF('Circunscrição I'!N30&gt;0,IF(AND('Circunscrição I'!$U30&lt;='Circunscrição I'!N30,'Circunscrição I'!N30&lt;='Circunscrição I'!$V30),'Circunscrição I'!N30,"excluído*"),"")</f>
        <v/>
      </c>
      <c r="O117" s="121" t="str">
        <f>IF('Circunscrição I'!O30&gt;0,IF(AND('Circunscrição I'!$U30&lt;='Circunscrição I'!O30,'Circunscrição I'!O30&lt;='Circunscrição I'!$V30),'Circunscrição I'!O30,"excluído*"),"")</f>
        <v/>
      </c>
      <c r="P117" s="121" t="str">
        <f>IF('Circunscrição I'!P30&gt;0,IF(AND('Circunscrição I'!$U30&lt;='Circunscrição I'!P30,'Circunscrição I'!P30&lt;='Circunscrição I'!$V30),'Circunscrição I'!P30,"excluído*"),"")</f>
        <v/>
      </c>
      <c r="Q117" s="121" t="str">
        <f>IF('Circunscrição I'!Q30&gt;0,IF(AND('Circunscrição I'!$U30&lt;='Circunscrição I'!Q30,'Circunscrição I'!Q30&lt;='Circunscrição I'!$V30),'Circunscrição I'!Q30,"excluído*"),"")</f>
        <v/>
      </c>
      <c r="R117" s="121">
        <f>IF('Circunscrição I'!R30&gt;0,IF(AND('Circunscrição I'!$U30&lt;='Circunscrição I'!R30,'Circunscrição I'!R30&lt;='Circunscrição I'!$V30),'Circunscrição I'!R30,"excluído*"),"")</f>
        <v>297.5</v>
      </c>
      <c r="S117" s="128">
        <f t="shared" si="22"/>
        <v>276.25</v>
      </c>
      <c r="T117" s="129"/>
      <c r="U117" s="130">
        <f t="shared" si="18"/>
        <v>214922.5</v>
      </c>
      <c r="V117" s="131"/>
      <c r="W117" s="37" t="s">
        <v>42</v>
      </c>
    </row>
    <row r="118">
      <c r="A118" s="115">
        <f t="shared" si="17"/>
        <v>43924</v>
      </c>
      <c r="B118" s="100" t="str">
        <f>IF('Circunscrição I'!B31="","",'Circunscrição I'!B31)</f>
        <v>Limpeza do sistema dos condicionantes (por aparelho)</v>
      </c>
      <c r="C118" s="101">
        <f>IF('Circunscrição I'!C31="","",'Circunscrição I'!C31)</f>
        <v>778</v>
      </c>
      <c r="D118" s="101" t="str">
        <f>IF('Circunscrição I'!D31="","",'Circunscrição I'!D31)</f>
        <v>unid.</v>
      </c>
      <c r="E118" s="121">
        <f>IF('Circunscrição I'!E31&gt;0,IF(AND('Circunscrição I'!$U31&lt;='Circunscrição I'!E31,'Circunscrição I'!E31&lt;='Circunscrição I'!$V31),'Circunscrição I'!E31,"excluído*"),"")</f>
        <v>420</v>
      </c>
      <c r="F118" s="121">
        <f>IF('Circunscrição I'!F31&gt;0,IF(AND('Circunscrição I'!$U31&lt;='Circunscrição I'!F31,'Circunscrição I'!F31&lt;='Circunscrição I'!$V31),'Circunscrição I'!F31,"excluído*"),"")</f>
        <v>450</v>
      </c>
      <c r="G118" s="121" t="str">
        <f>IF('Circunscrição I'!G31&gt;0,IF(AND('Circunscrição I'!$U31&lt;='Circunscrição I'!G31,'Circunscrição I'!G31&lt;='Circunscrição I'!$V31),'Circunscrição I'!G31,"excluído*"),"")</f>
        <v/>
      </c>
      <c r="H118" s="121" t="str">
        <f>IF('Circunscrição I'!H31&gt;0,IF(AND('Circunscrição I'!$U31&lt;='Circunscrição I'!H31,'Circunscrição I'!H31&lt;='Circunscrição I'!$V31),'Circunscrição I'!H31,"excluído*"),"")</f>
        <v/>
      </c>
      <c r="I118" s="121" t="str">
        <f>IF('Circunscrição I'!I31&gt;0,IF(AND('Circunscrição I'!$U31&lt;='Circunscrição I'!I31,'Circunscrição I'!I31&lt;='Circunscrição I'!$V31),'Circunscrição I'!I31,"excluído*"),"")</f>
        <v/>
      </c>
      <c r="J118" s="121" t="str">
        <f>IF('Circunscrição I'!J31&gt;0,IF(AND('Circunscrição I'!$U31&lt;='Circunscrição I'!J31,'Circunscrição I'!J31&lt;='Circunscrição I'!$V31),'Circunscrição I'!J31,"excluído*"),"")</f>
        <v/>
      </c>
      <c r="K118" s="121" t="str">
        <f>IF('Circunscrição I'!K31&gt;0,IF(AND('Circunscrição I'!$U31&lt;='Circunscrição I'!K31,'Circunscrição I'!K31&lt;='Circunscrição I'!$V31),'Circunscrição I'!K31,"excluído*"),"")</f>
        <v/>
      </c>
      <c r="L118" s="121" t="str">
        <f>IF('Circunscrição I'!L31&gt;0,IF(AND('Circunscrição I'!$U31&lt;='Circunscrição I'!L31,'Circunscrição I'!L31&lt;='Circunscrição I'!$V31),'Circunscrição I'!L31,"excluído*"),"")</f>
        <v/>
      </c>
      <c r="M118" s="121" t="str">
        <f>IF('Circunscrição I'!M31&gt;0,IF(AND('Circunscrição I'!$U31&lt;='Circunscrição I'!M31,'Circunscrição I'!M31&lt;='Circunscrição I'!$V31),'Circunscrição I'!M31,"excluído*"),"")</f>
        <v/>
      </c>
      <c r="N118" s="121" t="str">
        <f>IF('Circunscrição I'!N31&gt;0,IF(AND('Circunscrição I'!$U31&lt;='Circunscrição I'!N31,'Circunscrição I'!N31&lt;='Circunscrição I'!$V31),'Circunscrição I'!N31,"excluído*"),"")</f>
        <v/>
      </c>
      <c r="O118" s="121" t="str">
        <f>IF('Circunscrição I'!O31&gt;0,IF(AND('Circunscrição I'!$U31&lt;='Circunscrição I'!O31,'Circunscrição I'!O31&lt;='Circunscrição I'!$V31),'Circunscrição I'!O31,"excluído*"),"")</f>
        <v/>
      </c>
      <c r="P118" s="121" t="str">
        <f>IF('Circunscrição I'!P31&gt;0,IF(AND('Circunscrição I'!$U31&lt;='Circunscrição I'!P31,'Circunscrição I'!P31&lt;='Circunscrição I'!$V31),'Circunscrição I'!P31,"excluído*"),"")</f>
        <v/>
      </c>
      <c r="Q118" s="121" t="str">
        <f>IF('Circunscrição I'!Q31&gt;0,IF(AND('Circunscrição I'!$U31&lt;='Circunscrição I'!Q31,'Circunscrição I'!Q31&lt;='Circunscrição I'!$V31),'Circunscrição I'!Q31,"excluído*"),"")</f>
        <v/>
      </c>
      <c r="R118" s="121" t="str">
        <f>IF('Circunscrição I'!R31&gt;0,IF(AND('Circunscrição I'!$U31&lt;='Circunscrição I'!R31,'Circunscrição I'!R31&lt;='Circunscrição I'!$V31),'Circunscrição I'!R31,"excluído*"),"")</f>
        <v>excluído*</v>
      </c>
      <c r="S118" s="128">
        <f t="shared" si="22"/>
        <v>435</v>
      </c>
      <c r="T118" s="129"/>
      <c r="U118" s="130">
        <f t="shared" si="18"/>
        <v>338430</v>
      </c>
      <c r="V118" s="131"/>
      <c r="W118" s="37" t="s">
        <v>42</v>
      </c>
    </row>
    <row r="119">
      <c r="A119" s="115">
        <f t="shared" si="17"/>
        <v>43954</v>
      </c>
      <c r="B119" s="100" t="str">
        <f>IF('Circunscrição I'!B32="","",'Circunscrição I'!B32)</f>
        <v>Pintura do chassi eliminação de foco de ferrugem aplicação de anticorrosivo </v>
      </c>
      <c r="C119" s="101">
        <f>IF('Circunscrição I'!C32="","",'Circunscrição I'!C32)</f>
        <v>778</v>
      </c>
      <c r="D119" s="101" t="str">
        <f>IF('Circunscrição I'!D32="","",'Circunscrição I'!D32)</f>
        <v>unid.</v>
      </c>
      <c r="E119" s="121">
        <f>IF('Circunscrição I'!E32&gt;0,IF(AND('Circunscrição I'!$U32&lt;='Circunscrição I'!E32,'Circunscrição I'!E32&lt;='Circunscrição I'!$V32),'Circunscrição I'!E32,"excluído*"),"")</f>
        <v>250</v>
      </c>
      <c r="F119" s="121">
        <f>IF('Circunscrição I'!F32&gt;0,IF(AND('Circunscrição I'!$U32&lt;='Circunscrição I'!F32,'Circunscrição I'!F32&lt;='Circunscrição I'!$V32),'Circunscrição I'!F32,"excluído*"),"")</f>
        <v>215</v>
      </c>
      <c r="G119" s="121" t="str">
        <f>IF('Circunscrição I'!G32&gt;0,IF(AND('Circunscrição I'!$U32&lt;='Circunscrição I'!G32,'Circunscrição I'!G32&lt;='Circunscrição I'!$V32),'Circunscrição I'!G32,"excluído*"),"")</f>
        <v/>
      </c>
      <c r="H119" s="121" t="str">
        <f>IF('Circunscrição I'!H32&gt;0,IF(AND('Circunscrição I'!$U32&lt;='Circunscrição I'!H32,'Circunscrição I'!H32&lt;='Circunscrição I'!$V32),'Circunscrição I'!H32,"excluído*"),"")</f>
        <v/>
      </c>
      <c r="I119" s="121" t="str">
        <f>IF('Circunscrição I'!I32&gt;0,IF(AND('Circunscrição I'!$U32&lt;='Circunscrição I'!I32,'Circunscrição I'!I32&lt;='Circunscrição I'!$V32),'Circunscrição I'!I32,"excluído*"),"")</f>
        <v/>
      </c>
      <c r="J119" s="121">
        <f>IF('Circunscrição I'!J32&gt;0,IF(AND('Circunscrição I'!$U32&lt;='Circunscrição I'!J32,'Circunscrição I'!J32&lt;='Circunscrição I'!$V32),'Circunscrição I'!J32,"excluído*"),"")</f>
        <v>250</v>
      </c>
      <c r="K119" s="121">
        <f>IF('Circunscrição I'!K32&gt;0,IF(AND('Circunscrição I'!$U32&lt;='Circunscrição I'!K32,'Circunscrição I'!K32&lt;='Circunscrição I'!$V32),'Circunscrição I'!K32,"excluído*"),"")</f>
        <v>300</v>
      </c>
      <c r="L119" s="121">
        <f>IF('Circunscrição I'!L32&gt;0,IF(AND('Circunscrição I'!$U32&lt;='Circunscrição I'!L32,'Circunscrição I'!L32&lt;='Circunscrição I'!$V32),'Circunscrição I'!L32,"excluído*"),"")</f>
        <v>294.93</v>
      </c>
      <c r="M119" s="121">
        <f>IF('Circunscrição I'!M32&gt;0,IF(AND('Circunscrição I'!$U32&lt;='Circunscrição I'!M32,'Circunscrição I'!M32&lt;='Circunscrição I'!$V32),'Circunscrição I'!M32,"excluído*"),"")</f>
        <v>250</v>
      </c>
      <c r="N119" s="121">
        <f>IF('Circunscrição I'!N32&gt;0,IF(AND('Circunscrição I'!$U32&lt;='Circunscrição I'!N32,'Circunscrição I'!N32&lt;='Circunscrição I'!$V32),'Circunscrição I'!N32,"excluído*"),"")</f>
        <v>200</v>
      </c>
      <c r="O119" s="121">
        <f>IF('Circunscrição I'!O32&gt;0,IF(AND('Circunscrição I'!$U32&lt;='Circunscrição I'!O32,'Circunscrição I'!O32&lt;='Circunscrição I'!$V32),'Circunscrição I'!O32,"excluído*"),"")</f>
        <v>225</v>
      </c>
      <c r="P119" s="121" t="str">
        <f>IF('Circunscrição I'!P32&gt;0,IF(AND('Circunscrição I'!$U32&lt;='Circunscrição I'!P32,'Circunscrição I'!P32&lt;='Circunscrição I'!$V32),'Circunscrição I'!P32,"excluído*"),"")</f>
        <v>excluído*</v>
      </c>
      <c r="Q119" s="121" t="str">
        <f>IF('Circunscrição I'!Q32&gt;0,IF(AND('Circunscrição I'!$U32&lt;='Circunscrição I'!Q32,'Circunscrição I'!Q32&lt;='Circunscrição I'!$V32),'Circunscrição I'!Q32,"excluído*"),"")</f>
        <v/>
      </c>
      <c r="R119" s="121">
        <f>IF('Circunscrição I'!R32&gt;0,IF(AND('Circunscrição I'!$U32&lt;='Circunscrição I'!R32,'Circunscrição I'!R32&lt;='Circunscrição I'!$V32),'Circunscrição I'!R32,"excluído*"),"")</f>
        <v>200</v>
      </c>
      <c r="S119" s="128">
        <f t="shared" si="22"/>
        <v>242.77</v>
      </c>
      <c r="T119" s="129"/>
      <c r="U119" s="130">
        <f t="shared" si="18"/>
        <v>188875.06</v>
      </c>
      <c r="V119" s="131"/>
      <c r="W119" s="37" t="s">
        <v>42</v>
      </c>
    </row>
    <row r="120">
      <c r="A120" s="115">
        <f t="shared" si="17"/>
        <v>43985</v>
      </c>
      <c r="B120" s="100" t="str">
        <f>IF('Circunscrição I'!B33="","",'Circunscrição I'!B33)</f>
        <v>Serviços ou reparos de alimentação elétrica</v>
      </c>
      <c r="C120" s="101">
        <f>IF('Circunscrição I'!C33="","",'Circunscrição I'!C33)</f>
        <v>100</v>
      </c>
      <c r="D120" s="101" t="str">
        <f>IF('Circunscrição I'!D33="","",'Circunscrição I'!D33)</f>
        <v>unid.</v>
      </c>
      <c r="E120" s="127">
        <f>IF('Circunscrição I'!E33&gt;0,IF(AND('Circunscrição I'!$U33&lt;='Circunscrição I'!E33,'Circunscrição I'!E33&lt;='Circunscrição I'!$V33),'Circunscrição I'!E33,"excluído*"),"")</f>
        <v>280</v>
      </c>
      <c r="F120" s="127">
        <f>IF('Circunscrição I'!F33&gt;0,IF(AND('Circunscrição I'!$U33&lt;='Circunscrição I'!F33,'Circunscrição I'!F33&lt;='Circunscrição I'!$V33),'Circunscrição I'!F33,"excluído*"),"")</f>
        <v>235</v>
      </c>
      <c r="G120" s="127" t="str">
        <f>IF('Circunscrição I'!G33&gt;0,IF(AND('Circunscrição I'!$U33&lt;='Circunscrição I'!G33,'Circunscrição I'!G33&lt;='Circunscrição I'!$V33),'Circunscrição I'!G33,"excluído*"),"")</f>
        <v/>
      </c>
      <c r="H120" s="127" t="str">
        <f>IF('Circunscrição I'!H33&gt;0,IF(AND('Circunscrição I'!$U33&lt;='Circunscrição I'!H33,'Circunscrição I'!H33&lt;='Circunscrição I'!$V33),'Circunscrição I'!H33,"excluído*"),"")</f>
        <v/>
      </c>
      <c r="I120" s="127" t="str">
        <f>IF('Circunscrição I'!I33&gt;0,IF(AND('Circunscrição I'!$U33&lt;='Circunscrição I'!I33,'Circunscrição I'!I33&lt;='Circunscrição I'!$V33),'Circunscrição I'!I33,"excluído*"),"")</f>
        <v/>
      </c>
      <c r="J120" s="127" t="str">
        <f>IF('Circunscrição I'!J33&gt;0,IF(AND('Circunscrição I'!$U33&lt;='Circunscrição I'!J33,'Circunscrição I'!J33&lt;='Circunscrição I'!$V33),'Circunscrição I'!J33,"excluído*"),"")</f>
        <v>excluído*</v>
      </c>
      <c r="K120" s="127" t="str">
        <f>IF('Circunscrição I'!K33&gt;0,IF(AND('Circunscrição I'!$U33&lt;='Circunscrição I'!K33,'Circunscrição I'!K33&lt;='Circunscrição I'!$V33),'Circunscrição I'!K33,"excluído*"),"")</f>
        <v>excluído*</v>
      </c>
      <c r="L120" s="127" t="str">
        <f>IF('Circunscrição I'!L33&gt;0,IF(AND('Circunscrição I'!$U33&lt;='Circunscrição I'!L33,'Circunscrição I'!L33&lt;='Circunscrição I'!$V33),'Circunscrição I'!L33,"excluído*"),"")</f>
        <v/>
      </c>
      <c r="M120" s="127" t="str">
        <f>IF('Circunscrição I'!M33&gt;0,IF(AND('Circunscrição I'!$U33&lt;='Circunscrição I'!M33,'Circunscrição I'!M33&lt;='Circunscrição I'!$V33),'Circunscrição I'!M33,"excluído*"),"")</f>
        <v/>
      </c>
      <c r="N120" s="127" t="str">
        <f>IF('Circunscrição I'!N33&gt;0,IF(AND('Circunscrição I'!$U33&lt;='Circunscrição I'!N33,'Circunscrição I'!N33&lt;='Circunscrição I'!$V33),'Circunscrição I'!N33,"excluído*"),"")</f>
        <v/>
      </c>
      <c r="O120" s="127" t="str">
        <f>IF('Circunscrição I'!O33&gt;0,IF(AND('Circunscrição I'!$U33&lt;='Circunscrição I'!O33,'Circunscrição I'!O33&lt;='Circunscrição I'!$V33),'Circunscrição I'!O33,"excluído*"),"")</f>
        <v/>
      </c>
      <c r="P120" s="127" t="str">
        <f>IF('Circunscrição I'!P33&gt;0,IF(AND('Circunscrição I'!$U33&lt;='Circunscrição I'!P33,'Circunscrição I'!P33&lt;='Circunscrição I'!$V33),'Circunscrição I'!P33,"excluído*"),"")</f>
        <v/>
      </c>
      <c r="Q120" s="127" t="str">
        <f>IF('Circunscrição I'!Q33&gt;0,IF(AND('Circunscrição I'!$U33&lt;='Circunscrição I'!Q33,'Circunscrição I'!Q33&lt;='Circunscrição I'!$V33),'Circunscrição I'!Q33,"excluído*"),"")</f>
        <v/>
      </c>
      <c r="R120" s="127">
        <f>IF('Circunscrição I'!R33&gt;0,IF(AND('Circunscrição I'!$U33&lt;='Circunscrição I'!R33,'Circunscrição I'!R33&lt;='Circunscrição I'!$V33),'Circunscrição I'!R33,"excluído*"),"")</f>
        <v>168.88</v>
      </c>
      <c r="S120" s="128">
        <f t="shared" si="22"/>
        <v>227.96</v>
      </c>
      <c r="T120" s="129"/>
      <c r="U120" s="130">
        <f t="shared" si="18"/>
        <v>22796</v>
      </c>
      <c r="V120" s="131"/>
      <c r="W120" s="37" t="s">
        <v>42</v>
      </c>
    </row>
    <row r="121" ht="20.25" customHeight="1">
      <c r="A121" s="107">
        <f t="shared" si="17"/>
        <v>4</v>
      </c>
      <c r="B121" s="108" t="str">
        <f>IF('Circunscrição I'!B34="","",'Circunscrição I'!B34)</f>
        <v>Peças</v>
      </c>
      <c r="C121" s="132" t="str">
        <f t="shared" ref="C121:D121" si="23">C34</f>
        <v/>
      </c>
      <c r="D121" s="132" t="str">
        <f t="shared" si="23"/>
        <v/>
      </c>
      <c r="E121" s="110" t="str">
        <f>IF('Circunscrição I'!E34&gt;0,IF(AND('Circunscrição I'!$U34&lt;='Circunscrição I'!E34,'Circunscrição I'!E34&lt;='Circunscrição I'!$V34),'Circunscrição I'!E34,"excluído*"),"")</f>
        <v/>
      </c>
      <c r="F121" s="110" t="str">
        <f>IF('Circunscrição I'!F34&gt;0,IF(AND('Circunscrição I'!$U34&lt;='Circunscrição I'!F34,'Circunscrição I'!F34&lt;='Circunscrição I'!$V34),'Circunscrição I'!F34,"excluído*"),"")</f>
        <v/>
      </c>
      <c r="G121" s="110" t="str">
        <f>IF('Circunscrição I'!G34&gt;0,IF(AND('Circunscrição I'!$U34&lt;='Circunscrição I'!G34,'Circunscrição I'!G34&lt;='Circunscrição I'!$V34),'Circunscrição I'!G34,"excluído*"),"")</f>
        <v/>
      </c>
      <c r="H121" s="110" t="str">
        <f>IF('Circunscrição I'!H34&gt;0,IF(AND('Circunscrição I'!$U34&lt;='Circunscrição I'!H34,'Circunscrição I'!H34&lt;='Circunscrição I'!$V34),'Circunscrição I'!H34,"excluído*"),"")</f>
        <v/>
      </c>
      <c r="I121" s="110" t="str">
        <f>IF('Circunscrição I'!I34&gt;0,IF(AND('Circunscrição I'!$U34&lt;='Circunscrição I'!I34,'Circunscrição I'!I34&lt;='Circunscrição I'!$V34),'Circunscrição I'!I34,"excluído*"),"")</f>
        <v/>
      </c>
      <c r="J121" s="110" t="str">
        <f>IF('Circunscrição I'!J34&gt;0,IF(AND('Circunscrição I'!$U34&lt;='Circunscrição I'!J34,'Circunscrição I'!J34&lt;='Circunscrição I'!$V34),'Circunscrição I'!J34,"excluído*"),"")</f>
        <v/>
      </c>
      <c r="K121" s="110" t="str">
        <f>IF('Circunscrição I'!K34&gt;0,IF(AND('Circunscrição I'!$U34&lt;='Circunscrição I'!K34,'Circunscrição I'!K34&lt;='Circunscrição I'!$V34),'Circunscrição I'!K34,"excluído*"),"")</f>
        <v/>
      </c>
      <c r="L121" s="110" t="str">
        <f>IF('Circunscrição I'!L34&gt;0,IF(AND('Circunscrição I'!$U34&lt;='Circunscrição I'!L34,'Circunscrição I'!L34&lt;='Circunscrição I'!$V34),'Circunscrição I'!L34,"excluído*"),"")</f>
        <v/>
      </c>
      <c r="M121" s="110" t="str">
        <f>IF('Circunscrição I'!M34&gt;0,IF(AND('Circunscrição I'!$U34&lt;='Circunscrição I'!M34,'Circunscrição I'!M34&lt;='Circunscrição I'!$V34),'Circunscrição I'!M34,"excluído*"),"")</f>
        <v/>
      </c>
      <c r="N121" s="110" t="str">
        <f>IF('Circunscrição I'!N34&gt;0,IF(AND('Circunscrição I'!$U34&lt;='Circunscrição I'!N34,'Circunscrição I'!N34&lt;='Circunscrição I'!$V34),'Circunscrição I'!N34,"excluído*"),"")</f>
        <v/>
      </c>
      <c r="O121" s="110" t="str">
        <f>IF('Circunscrição I'!O34&gt;0,IF(AND('Circunscrição I'!$U34&lt;='Circunscrição I'!O34,'Circunscrição I'!O34&lt;='Circunscrição I'!$V34),'Circunscrição I'!O34,"excluído*"),"")</f>
        <v/>
      </c>
      <c r="P121" s="110" t="str">
        <f>IF('Circunscrição I'!P34&gt;0,IF(AND('Circunscrição I'!$U34&lt;='Circunscrição I'!P34,'Circunscrição I'!P34&lt;='Circunscrição I'!$V34),'Circunscrição I'!P34,"excluído*"),"")</f>
        <v/>
      </c>
      <c r="Q121" s="110" t="str">
        <f>IF('Circunscrição I'!Q34&gt;0,IF(AND('Circunscrição I'!$U34&lt;='Circunscrição I'!Q34,'Circunscrição I'!Q34&lt;='Circunscrição I'!$V34),'Circunscrição I'!Q34,"excluído*"),"")</f>
        <v/>
      </c>
      <c r="R121" s="111"/>
      <c r="S121" s="112"/>
      <c r="T121" s="112"/>
      <c r="U121" s="113" t="str">
        <f t="shared" si="18"/>
        <v/>
      </c>
      <c r="V121" s="114"/>
      <c r="W121" s="41"/>
    </row>
    <row r="122" ht="12.75" customHeight="1">
      <c r="A122" s="115">
        <f t="shared" si="17"/>
        <v>43834</v>
      </c>
      <c r="B122" s="100" t="str">
        <f>IF('Circunscrição I'!B35="","",'Circunscrição I'!B35)</f>
        <v>Motor de ventilação</v>
      </c>
      <c r="C122" s="101">
        <f>IF('Circunscrição I'!C35="","",'Circunscrição I'!C35)</f>
        <v>1200</v>
      </c>
      <c r="D122" s="101" t="str">
        <f>IF('Circunscrição I'!D35="","",'Circunscrição I'!D35)</f>
        <v>unid.</v>
      </c>
      <c r="E122" s="116">
        <f>IF('Circunscrição I'!E35&gt;0,IF(AND('Circunscrição I'!$U35&lt;='Circunscrição I'!E35,'Circunscrição I'!E35&lt;='Circunscrição I'!$V35),'Circunscrição I'!E35,"excluído*"),"")</f>
        <v>430</v>
      </c>
      <c r="F122" s="116">
        <f>IF('Circunscrição I'!F35&gt;0,IF(AND('Circunscrição I'!$U35&lt;='Circunscrição I'!F35,'Circunscrição I'!F35&lt;='Circunscrição I'!$V35),'Circunscrição I'!F35,"excluído*"),"")</f>
        <v>385</v>
      </c>
      <c r="G122" s="116">
        <f>IF('Circunscrição I'!G35&gt;0,IF(AND('Circunscrição I'!$U35&lt;='Circunscrição I'!G35,'Circunscrição I'!G35&lt;='Circunscrição I'!$V35),'Circunscrição I'!G35,"excluído*"),"")</f>
        <v>339.89</v>
      </c>
      <c r="H122" s="116">
        <f>IF('Circunscrição I'!H35&gt;0,IF(AND('Circunscrição I'!$U35&lt;='Circunscrição I'!H35,'Circunscrição I'!H35&lt;='Circunscrição I'!$V35),'Circunscrição I'!H35,"excluído*"),"")</f>
        <v>353.19</v>
      </c>
      <c r="I122" s="116" t="str">
        <f>IF('Circunscrição I'!I35&gt;0,IF(AND('Circunscrição I'!$U35&lt;='Circunscrição I'!I35,'Circunscrição I'!I35&lt;='Circunscrição I'!$V35),'Circunscrição I'!I35,"excluído*"),"")</f>
        <v>excluído*</v>
      </c>
      <c r="J122" s="116" t="str">
        <f>IF('Circunscrição I'!J35&gt;0,IF(AND('Circunscrição I'!$U35&lt;='Circunscrição I'!J35,'Circunscrição I'!J35&lt;='Circunscrição I'!$V35),'Circunscrição I'!J35,"excluído*"),"")</f>
        <v>excluído*</v>
      </c>
      <c r="K122" s="116">
        <f>IF('Circunscrição I'!K35&gt;0,IF(AND('Circunscrição I'!$U35&lt;='Circunscrição I'!K35,'Circunscrição I'!K35&lt;='Circunscrição I'!$V35),'Circunscrição I'!K35,"excluído*"),"")</f>
        <v>342</v>
      </c>
      <c r="L122" s="116">
        <f>IF('Circunscrição I'!L35&gt;0,IF(AND('Circunscrição I'!$U35&lt;='Circunscrição I'!L35,'Circunscrição I'!L35&lt;='Circunscrição I'!$V35),'Circunscrição I'!L35,"excluído*"),"")</f>
        <v>385.71</v>
      </c>
      <c r="M122" s="116">
        <f>IF('Circunscrição I'!M35&gt;0,IF(AND('Circunscrição I'!$U35&lt;='Circunscrição I'!M35,'Circunscrição I'!M35&lt;='Circunscrição I'!$V35),'Circunscrição I'!M35,"excluído*"),"")</f>
        <v>406.76</v>
      </c>
      <c r="N122" s="116">
        <f>IF('Circunscrição I'!N35&gt;0,IF(AND('Circunscrição I'!$U35&lt;='Circunscrição I'!N35,'Circunscrição I'!N35&lt;='Circunscrição I'!$V35),'Circunscrição I'!N35,"excluído*"),"")</f>
        <v>398</v>
      </c>
      <c r="O122" s="116" t="str">
        <f>IF('Circunscrição I'!O35&gt;0,IF(AND('Circunscrição I'!$U35&lt;='Circunscrição I'!O35,'Circunscrição I'!O35&lt;='Circunscrição I'!$V35),'Circunscrição I'!O35,"excluído*"),"")</f>
        <v>excluído*</v>
      </c>
      <c r="P122" s="116">
        <f>IF('Circunscrição I'!P35&gt;0,IF(AND('Circunscrição I'!$U35&lt;='Circunscrição I'!P35,'Circunscrição I'!P35&lt;='Circunscrição I'!$V35),'Circunscrição I'!P35,"excluído*"),"")</f>
        <v>433.33</v>
      </c>
      <c r="Q122" s="116">
        <f>IF('Circunscrição I'!Q35&gt;0,IF(AND('Circunscrição I'!$U35&lt;='Circunscrição I'!Q35,'Circunscrição I'!Q35&lt;='Circunscrição I'!$V35),'Circunscrição I'!Q35,"excluído*"),"")</f>
        <v>350</v>
      </c>
      <c r="R122" s="116">
        <f>IF('Circunscrição I'!R35&gt;0,IF(AND('Circunscrição I'!$U35&lt;='Circunscrição I'!R35,'Circunscrição I'!R35&lt;='Circunscrição I'!$V35),'Circunscrição I'!R35,"excluído*"),"")</f>
        <v>315.37</v>
      </c>
      <c r="S122" s="128">
        <f t="shared" ref="S122:S139" si="24">IF(SUM(E122:R122)&gt;0,ROUND(AVERAGE(E122:R122),2),"")</f>
        <v>376.3</v>
      </c>
      <c r="T122" s="129"/>
      <c r="U122" s="130">
        <f t="shared" si="18"/>
        <v>451560</v>
      </c>
      <c r="V122" s="131"/>
      <c r="W122" s="37" t="s">
        <v>46</v>
      </c>
    </row>
    <row r="123" ht="12.75" customHeight="1">
      <c r="A123" s="115">
        <f t="shared" si="17"/>
        <v>43865</v>
      </c>
      <c r="B123" s="100" t="str">
        <f>IF('Circunscrição I'!B36="","",'Circunscrição I'!B36)</f>
        <v>Bobina de válvula reversora</v>
      </c>
      <c r="C123" s="101">
        <f>IF('Circunscrição I'!C36="","",'Circunscrição I'!C36)</f>
        <v>120</v>
      </c>
      <c r="D123" s="101" t="str">
        <f>IF('Circunscrição I'!D36="","",'Circunscrição I'!D36)</f>
        <v>unid.</v>
      </c>
      <c r="E123" s="121">
        <f>IF('Circunscrição I'!E36&gt;0,IF(AND('Circunscrição I'!$U36&lt;='Circunscrição I'!E36,'Circunscrição I'!E36&lt;='Circunscrição I'!$V36),'Circunscrição I'!E36,"excluído*"),"")</f>
        <v>230</v>
      </c>
      <c r="F123" s="121" t="str">
        <f>IF('Circunscrição I'!F36&gt;0,IF(AND('Circunscrição I'!$U36&lt;='Circunscrição I'!F36,'Circunscrição I'!F36&lt;='Circunscrição I'!$V36),'Circunscrição I'!F36,"excluído*"),"")</f>
        <v>excluído*</v>
      </c>
      <c r="G123" s="121">
        <f>IF('Circunscrição I'!G36&gt;0,IF(AND('Circunscrição I'!$U36&lt;='Circunscrição I'!G36,'Circunscrição I'!G36&lt;='Circunscrição I'!$V36),'Circunscrição I'!G36,"excluído*"),"")</f>
        <v>120</v>
      </c>
      <c r="H123" s="121" t="str">
        <f>IF('Circunscrição I'!H36&gt;0,IF(AND('Circunscrição I'!$U36&lt;='Circunscrição I'!H36,'Circunscrição I'!H36&lt;='Circunscrição I'!$V36),'Circunscrição I'!H36,"excluído*"),"")</f>
        <v>excluído*</v>
      </c>
      <c r="I123" s="121" t="str">
        <f>IF('Circunscrição I'!I36&gt;0,IF(AND('Circunscrição I'!$U36&lt;='Circunscrição I'!I36,'Circunscrição I'!I36&lt;='Circunscrição I'!$V36),'Circunscrição I'!I36,"excluído*"),"")</f>
        <v>excluído*</v>
      </c>
      <c r="J123" s="121">
        <f>IF('Circunscrição I'!J36&gt;0,IF(AND('Circunscrição I'!$U36&lt;='Circunscrição I'!J36,'Circunscrição I'!J36&lt;='Circunscrição I'!$V36),'Circunscrição I'!J36,"excluído*"),"")</f>
        <v>234.37</v>
      </c>
      <c r="K123" s="121" t="str">
        <f>IF('Circunscrição I'!K36&gt;0,IF(AND('Circunscrição I'!$U36&lt;='Circunscrição I'!K36,'Circunscrição I'!K36&lt;='Circunscrição I'!$V36),'Circunscrição I'!K36,"excluído*"),"")</f>
        <v>excluído*</v>
      </c>
      <c r="L123" s="121">
        <f>IF('Circunscrição I'!L36&gt;0,IF(AND('Circunscrição I'!$U36&lt;='Circunscrição I'!L36,'Circunscrição I'!L36&lt;='Circunscrição I'!$V36),'Circunscrição I'!L36,"excluído*"),"")</f>
        <v>200</v>
      </c>
      <c r="M123" s="121" t="str">
        <f>IF('Circunscrição I'!M36&gt;0,IF(AND('Circunscrição I'!$U36&lt;='Circunscrição I'!M36,'Circunscrição I'!M36&lt;='Circunscrição I'!$V36),'Circunscrição I'!M36,"excluído*"),"")</f>
        <v/>
      </c>
      <c r="N123" s="121" t="str">
        <f>IF('Circunscrição I'!N36&gt;0,IF(AND('Circunscrição I'!$U36&lt;='Circunscrição I'!N36,'Circunscrição I'!N36&lt;='Circunscrição I'!$V36),'Circunscrição I'!N36,"excluído*"),"")</f>
        <v/>
      </c>
      <c r="O123" s="121" t="str">
        <f>IF('Circunscrição I'!O36&gt;0,IF(AND('Circunscrição I'!$U36&lt;='Circunscrição I'!O36,'Circunscrição I'!O36&lt;='Circunscrição I'!$V36),'Circunscrição I'!O36,"excluído*"),"")</f>
        <v/>
      </c>
      <c r="P123" s="121" t="str">
        <f>IF('Circunscrição I'!P36&gt;0,IF(AND('Circunscrição I'!$U36&lt;='Circunscrição I'!P36,'Circunscrição I'!P36&lt;='Circunscrição I'!$V36),'Circunscrição I'!P36,"excluído*"),"")</f>
        <v/>
      </c>
      <c r="Q123" s="121" t="str">
        <f>IF('Circunscrição I'!Q36&gt;0,IF(AND('Circunscrição I'!$U36&lt;='Circunscrição I'!Q36,'Circunscrição I'!Q36&lt;='Circunscrição I'!$V36),'Circunscrição I'!Q36,"excluído*"),"")</f>
        <v/>
      </c>
      <c r="R123" s="121">
        <f>IF('Circunscrição I'!R36&gt;0,IF(AND('Circunscrição I'!$U36&lt;='Circunscrição I'!R36,'Circunscrição I'!R36&lt;='Circunscrição I'!$V36),'Circunscrição I'!R36,"excluído*"),"")</f>
        <v>150</v>
      </c>
      <c r="S123" s="128">
        <f t="shared" si="24"/>
        <v>186.87</v>
      </c>
      <c r="T123" s="129"/>
      <c r="U123" s="130">
        <f t="shared" si="18"/>
        <v>22424.4</v>
      </c>
      <c r="V123" s="131"/>
      <c r="W123" s="37" t="s">
        <v>46</v>
      </c>
    </row>
    <row r="124" ht="12.75" customHeight="1">
      <c r="A124" s="115">
        <f t="shared" si="17"/>
        <v>43894</v>
      </c>
      <c r="B124" s="100" t="str">
        <f>IF('Circunscrição I'!B37="","",'Circunscrição I'!B37)</f>
        <v>Válvula reversora completa</v>
      </c>
      <c r="C124" s="101">
        <f>IF('Circunscrição I'!C37="","",'Circunscrição I'!C37)</f>
        <v>120</v>
      </c>
      <c r="D124" s="101" t="str">
        <f>IF('Circunscrição I'!D37="","",'Circunscrição I'!D37)</f>
        <v>unid.</v>
      </c>
      <c r="E124" s="121" t="str">
        <f>IF('Circunscrição I'!E37&gt;0,IF(AND('Circunscrição I'!$U37&lt;='Circunscrição I'!E37,'Circunscrição I'!E37&lt;='Circunscrição I'!$V37),'Circunscrição I'!E37,"excluído*"),"")</f>
        <v>excluído*</v>
      </c>
      <c r="F124" s="121">
        <f>IF('Circunscrição I'!F37&gt;0,IF(AND('Circunscrição I'!$U37&lt;='Circunscrição I'!F37,'Circunscrição I'!F37&lt;='Circunscrição I'!$V37),'Circunscrição I'!F37,"excluído*"),"")</f>
        <v>355</v>
      </c>
      <c r="G124" s="121" t="str">
        <f>IF('Circunscrição I'!G37&gt;0,IF(AND('Circunscrição I'!$U37&lt;='Circunscrição I'!G37,'Circunscrição I'!G37&lt;='Circunscrição I'!$V37),'Circunscrição I'!G37,"excluído*"),"")</f>
        <v>excluído*</v>
      </c>
      <c r="H124" s="121">
        <f>IF('Circunscrição I'!H37&gt;0,IF(AND('Circunscrição I'!$U37&lt;='Circunscrição I'!H37,'Circunscrição I'!H37&lt;='Circunscrição I'!$V37),'Circunscrição I'!H37,"excluído*"),"")</f>
        <v>357.8</v>
      </c>
      <c r="I124" s="121">
        <f>IF('Circunscrição I'!I37&gt;0,IF(AND('Circunscrição I'!$U37&lt;='Circunscrição I'!I37,'Circunscrição I'!I37&lt;='Circunscrição I'!$V37),'Circunscrição I'!I37,"excluído*"),"")</f>
        <v>458.3</v>
      </c>
      <c r="J124" s="121" t="str">
        <f>IF('Circunscrição I'!J37&gt;0,IF(AND('Circunscrição I'!$U37&lt;='Circunscrição I'!J37,'Circunscrição I'!J37&lt;='Circunscrição I'!$V37),'Circunscrição I'!J37,"excluído*"),"")</f>
        <v/>
      </c>
      <c r="K124" s="121" t="str">
        <f>IF('Circunscrição I'!K37&gt;0,IF(AND('Circunscrição I'!$U37&lt;='Circunscrição I'!K37,'Circunscrição I'!K37&lt;='Circunscrição I'!$V37),'Circunscrição I'!K37,"excluído*"),"")</f>
        <v/>
      </c>
      <c r="L124" s="121" t="str">
        <f>IF('Circunscrição I'!L37&gt;0,IF(AND('Circunscrição I'!$U37&lt;='Circunscrição I'!L37,'Circunscrição I'!L37&lt;='Circunscrição I'!$V37),'Circunscrição I'!L37,"excluído*"),"")</f>
        <v/>
      </c>
      <c r="M124" s="121" t="str">
        <f>IF('Circunscrição I'!M37&gt;0,IF(AND('Circunscrição I'!$U37&lt;='Circunscrição I'!M37,'Circunscrição I'!M37&lt;='Circunscrição I'!$V37),'Circunscrição I'!M37,"excluído*"),"")</f>
        <v/>
      </c>
      <c r="N124" s="121" t="str">
        <f>IF('Circunscrição I'!N37&gt;0,IF(AND('Circunscrição I'!$U37&lt;='Circunscrição I'!N37,'Circunscrição I'!N37&lt;='Circunscrição I'!$V37),'Circunscrição I'!N37,"excluído*"),"")</f>
        <v/>
      </c>
      <c r="O124" s="121" t="str">
        <f>IF('Circunscrição I'!O37&gt;0,IF(AND('Circunscrição I'!$U37&lt;='Circunscrição I'!O37,'Circunscrição I'!O37&lt;='Circunscrição I'!$V37),'Circunscrição I'!O37,"excluído*"),"")</f>
        <v/>
      </c>
      <c r="P124" s="121" t="str">
        <f>IF('Circunscrição I'!P37&gt;0,IF(AND('Circunscrição I'!$U37&lt;='Circunscrição I'!P37,'Circunscrição I'!P37&lt;='Circunscrição I'!$V37),'Circunscrição I'!P37,"excluído*"),"")</f>
        <v/>
      </c>
      <c r="Q124" s="121" t="str">
        <f>IF('Circunscrição I'!Q37&gt;0,IF(AND('Circunscrição I'!$U37&lt;='Circunscrição I'!Q37,'Circunscrição I'!Q37&lt;='Circunscrição I'!$V37),'Circunscrição I'!Q37,"excluído*"),"")</f>
        <v/>
      </c>
      <c r="R124" s="121">
        <f>IF('Circunscrição I'!R37&gt;0,IF(AND('Circunscrição I'!$U37&lt;='Circunscrição I'!R37,'Circunscrição I'!R37&lt;='Circunscrição I'!$V37),'Circunscrição I'!R37,"excluído*"),"")</f>
        <v>450</v>
      </c>
      <c r="S124" s="128">
        <f t="shared" si="24"/>
        <v>405.28</v>
      </c>
      <c r="T124" s="129"/>
      <c r="U124" s="130">
        <f t="shared" si="18"/>
        <v>48633.6</v>
      </c>
      <c r="V124" s="131"/>
      <c r="W124" s="37" t="s">
        <v>46</v>
      </c>
    </row>
    <row r="125" ht="12.75" customHeight="1">
      <c r="A125" s="115">
        <f t="shared" si="17"/>
        <v>43925</v>
      </c>
      <c r="B125" s="100" t="str">
        <f>IF('Circunscrição I'!B38="","",'Circunscrição I'!B38)</f>
        <v>Válvula reversora</v>
      </c>
      <c r="C125" s="101">
        <f>IF('Circunscrição I'!C38="","",'Circunscrição I'!C38)</f>
        <v>120</v>
      </c>
      <c r="D125" s="101" t="str">
        <f>IF('Circunscrição I'!D38="","",'Circunscrição I'!D38)</f>
        <v>unid.</v>
      </c>
      <c r="E125" s="121" t="str">
        <f>IF('Circunscrição I'!E38&gt;0,IF(AND('Circunscrição I'!$U38&lt;='Circunscrição I'!E38,'Circunscrição I'!E38&lt;='Circunscrição I'!$V38),'Circunscrição I'!E38,"excluído*"),"")</f>
        <v>excluído*</v>
      </c>
      <c r="F125" s="121">
        <f>IF('Circunscrição I'!F38&gt;0,IF(AND('Circunscrição I'!$U38&lt;='Circunscrição I'!F38,'Circunscrição I'!F38&lt;='Circunscrição I'!$V38),'Circunscrição I'!F38,"excluído*"),"")</f>
        <v>355</v>
      </c>
      <c r="G125" s="121" t="str">
        <f>IF('Circunscrição I'!G38&gt;0,IF(AND('Circunscrição I'!$U38&lt;='Circunscrição I'!G38,'Circunscrição I'!G38&lt;='Circunscrição I'!$V38),'Circunscrição I'!G38,"excluído*"),"")</f>
        <v>excluído*</v>
      </c>
      <c r="H125" s="121" t="str">
        <f>IF('Circunscrição I'!H38&gt;0,IF(AND('Circunscrição I'!$U38&lt;='Circunscrição I'!H38,'Circunscrição I'!H38&lt;='Circunscrição I'!$V38),'Circunscrição I'!H38,"excluído*"),"")</f>
        <v/>
      </c>
      <c r="I125" s="121" t="str">
        <f>IF('Circunscrição I'!I38&gt;0,IF(AND('Circunscrição I'!$U38&lt;='Circunscrição I'!I38,'Circunscrição I'!I38&lt;='Circunscrição I'!$V38),'Circunscrição I'!I38,"excluído*"),"")</f>
        <v/>
      </c>
      <c r="J125" s="121" t="str">
        <f>IF('Circunscrição I'!J38&gt;0,IF(AND('Circunscrição I'!$U38&lt;='Circunscrição I'!J38,'Circunscrição I'!J38&lt;='Circunscrição I'!$V38),'Circunscrição I'!J38,"excluído*"),"")</f>
        <v/>
      </c>
      <c r="K125" s="121" t="str">
        <f>IF('Circunscrição I'!K38&gt;0,IF(AND('Circunscrição I'!$U38&lt;='Circunscrição I'!K38,'Circunscrição I'!K38&lt;='Circunscrição I'!$V38),'Circunscrição I'!K38,"excluído*"),"")</f>
        <v/>
      </c>
      <c r="L125" s="121" t="str">
        <f>IF('Circunscrição I'!L38&gt;0,IF(AND('Circunscrição I'!$U38&lt;='Circunscrição I'!L38,'Circunscrição I'!L38&lt;='Circunscrição I'!$V38),'Circunscrição I'!L38,"excluído*"),"")</f>
        <v/>
      </c>
      <c r="M125" s="121" t="str">
        <f>IF('Circunscrição I'!M38&gt;0,IF(AND('Circunscrição I'!$U38&lt;='Circunscrição I'!M38,'Circunscrição I'!M38&lt;='Circunscrição I'!$V38),'Circunscrição I'!M38,"excluído*"),"")</f>
        <v/>
      </c>
      <c r="N125" s="121" t="str">
        <f>IF('Circunscrição I'!N38&gt;0,IF(AND('Circunscrição I'!$U38&lt;='Circunscrição I'!N38,'Circunscrição I'!N38&lt;='Circunscrição I'!$V38),'Circunscrição I'!N38,"excluído*"),"")</f>
        <v/>
      </c>
      <c r="O125" s="121" t="str">
        <f>IF('Circunscrição I'!O38&gt;0,IF(AND('Circunscrição I'!$U38&lt;='Circunscrição I'!O38,'Circunscrição I'!O38&lt;='Circunscrição I'!$V38),'Circunscrição I'!O38,"excluído*"),"")</f>
        <v/>
      </c>
      <c r="P125" s="121" t="str">
        <f>IF('Circunscrição I'!P38&gt;0,IF(AND('Circunscrição I'!$U38&lt;='Circunscrição I'!P38,'Circunscrição I'!P38&lt;='Circunscrição I'!$V38),'Circunscrição I'!P38,"excluído*"),"")</f>
        <v/>
      </c>
      <c r="Q125" s="121" t="str">
        <f>IF('Circunscrição I'!Q38&gt;0,IF(AND('Circunscrição I'!$U38&lt;='Circunscrição I'!Q38,'Circunscrição I'!Q38&lt;='Circunscrição I'!$V38),'Circunscrição I'!Q38,"excluído*"),"")</f>
        <v/>
      </c>
      <c r="R125" s="121">
        <f>IF('Circunscrição I'!R38&gt;0,IF(AND('Circunscrição I'!$U38&lt;='Circunscrição I'!R38,'Circunscrição I'!R38&lt;='Circunscrição I'!$V38),'Circunscrição I'!R38,"excluído*"),"")</f>
        <v>320</v>
      </c>
      <c r="S125" s="128">
        <f t="shared" si="24"/>
        <v>337.5</v>
      </c>
      <c r="T125" s="129"/>
      <c r="U125" s="130">
        <f t="shared" si="18"/>
        <v>40500</v>
      </c>
      <c r="V125" s="131"/>
      <c r="W125" s="37" t="s">
        <v>46</v>
      </c>
    </row>
    <row r="126" ht="12.75" customHeight="1">
      <c r="A126" s="115">
        <f t="shared" si="17"/>
        <v>43955</v>
      </c>
      <c r="B126" s="100" t="str">
        <f>IF('Circunscrição I'!B39="","",'Circunscrição I'!B39)</f>
        <v>Turbina Springer / Consul/ Elgin/ LG</v>
      </c>
      <c r="C126" s="101">
        <f>IF('Circunscrição I'!C39="","",'Circunscrição I'!C39)</f>
        <v>120</v>
      </c>
      <c r="D126" s="101" t="str">
        <f>IF('Circunscrição I'!D39="","",'Circunscrição I'!D39)</f>
        <v>unid.</v>
      </c>
      <c r="E126" s="121" t="str">
        <f>IF('Circunscrição I'!E39&gt;0,IF(AND('Circunscrição I'!$U39&lt;='Circunscrição I'!E39,'Circunscrição I'!E39&lt;='Circunscrição I'!$V39),'Circunscrição I'!E39,"excluído*"),"")</f>
        <v>excluído*</v>
      </c>
      <c r="F126" s="121" t="str">
        <f>IF('Circunscrição I'!F39&gt;0,IF(AND('Circunscrição I'!$U39&lt;='Circunscrição I'!F39,'Circunscrição I'!F39&lt;='Circunscrição I'!$V39),'Circunscrição I'!F39,"excluído*"),"")</f>
        <v>excluído*</v>
      </c>
      <c r="G126" s="121">
        <f>IF('Circunscrição I'!G39&gt;0,IF(AND('Circunscrição I'!$U39&lt;='Circunscrição I'!G39,'Circunscrição I'!G39&lt;='Circunscrição I'!$V39),'Circunscrição I'!G39,"excluído*"),"")</f>
        <v>212.3</v>
      </c>
      <c r="H126" s="121" t="str">
        <f>IF('Circunscrição I'!H39&gt;0,IF(AND('Circunscrição I'!$U39&lt;='Circunscrição I'!H39,'Circunscrição I'!H39&lt;='Circunscrição I'!$V39),'Circunscrição I'!H39,"excluído*"),"")</f>
        <v>excluído*</v>
      </c>
      <c r="I126" s="121" t="str">
        <f>IF('Circunscrição I'!I39&gt;0,IF(AND('Circunscrição I'!$U39&lt;='Circunscrição I'!I39,'Circunscrição I'!I39&lt;='Circunscrição I'!$V39),'Circunscrição I'!I39,"excluído*"),"")</f>
        <v>excluído*</v>
      </c>
      <c r="J126" s="121">
        <f>IF('Circunscrição I'!J39&gt;0,IF(AND('Circunscrição I'!$U39&lt;='Circunscrição I'!J39,'Circunscrição I'!J39&lt;='Circunscrição I'!$V39),'Circunscrição I'!J39,"excluído*"),"")</f>
        <v>366.67</v>
      </c>
      <c r="K126" s="121">
        <f>IF('Circunscrição I'!K39&gt;0,IF(AND('Circunscrição I'!$U39&lt;='Circunscrição I'!K39,'Circunscrição I'!K39&lt;='Circunscrição I'!$V39),'Circunscrição I'!K39,"excluído*"),"")</f>
        <v>379.5</v>
      </c>
      <c r="L126" s="121">
        <f>IF('Circunscrição I'!L39&gt;0,IF(AND('Circunscrição I'!$U39&lt;='Circunscrição I'!L39,'Circunscrição I'!L39&lt;='Circunscrição I'!$V39),'Circunscrição I'!L39,"excluído*"),"")</f>
        <v>393.18</v>
      </c>
      <c r="M126" s="121" t="str">
        <f>IF('Circunscrição I'!M39&gt;0,IF(AND('Circunscrição I'!$U39&lt;='Circunscrição I'!M39,'Circunscrição I'!M39&lt;='Circunscrição I'!$V39),'Circunscrição I'!M39,"excluído*"),"")</f>
        <v>excluído*</v>
      </c>
      <c r="N126" s="121" t="str">
        <f>IF('Circunscrição I'!N39&gt;0,IF(AND('Circunscrição I'!$U39&lt;='Circunscrição I'!N39,'Circunscrição I'!N39&lt;='Circunscrição I'!$V39),'Circunscrição I'!N39,"excluído*"),"")</f>
        <v/>
      </c>
      <c r="O126" s="121" t="str">
        <f>IF('Circunscrição I'!O39&gt;0,IF(AND('Circunscrição I'!$U39&lt;='Circunscrição I'!O39,'Circunscrição I'!O39&lt;='Circunscrição I'!$V39),'Circunscrição I'!O39,"excluído*"),"")</f>
        <v/>
      </c>
      <c r="P126" s="121" t="str">
        <f>IF('Circunscrição I'!P39&gt;0,IF(AND('Circunscrição I'!$U39&lt;='Circunscrição I'!P39,'Circunscrição I'!P39&lt;='Circunscrição I'!$V39),'Circunscrição I'!P39,"excluído*"),"")</f>
        <v/>
      </c>
      <c r="Q126" s="121" t="str">
        <f>IF('Circunscrição I'!Q39&gt;0,IF(AND('Circunscrição I'!$U39&lt;='Circunscrição I'!Q39,'Circunscrição I'!Q39&lt;='Circunscrição I'!$V39),'Circunscrição I'!Q39,"excluído*"),"")</f>
        <v/>
      </c>
      <c r="R126" s="121">
        <f>IF('Circunscrição I'!R39&gt;0,IF(AND('Circunscrição I'!$U39&lt;='Circunscrição I'!R39,'Circunscrição I'!R39&lt;='Circunscrição I'!$V39),'Circunscrição I'!R39,"excluído*"),"")</f>
        <v>386.13</v>
      </c>
      <c r="S126" s="128">
        <f t="shared" si="24"/>
        <v>347.56</v>
      </c>
      <c r="T126" s="129"/>
      <c r="U126" s="130">
        <f t="shared" si="18"/>
        <v>41707.2</v>
      </c>
      <c r="V126" s="131"/>
      <c r="W126" s="37" t="s">
        <v>46</v>
      </c>
    </row>
    <row r="127" ht="12.75" customHeight="1">
      <c r="A127" s="115">
        <f t="shared" si="17"/>
        <v>43986</v>
      </c>
      <c r="B127" s="100" t="str">
        <f>IF('Circunscrição I'!B40="","",'Circunscrição I'!B40)</f>
        <v>Turbina Gree /Komeco/ Trane</v>
      </c>
      <c r="C127" s="101">
        <f>IF('Circunscrição I'!C40="","",'Circunscrição I'!C40)</f>
        <v>120</v>
      </c>
      <c r="D127" s="101" t="str">
        <f>IF('Circunscrição I'!D40="","",'Circunscrição I'!D40)</f>
        <v>unid.</v>
      </c>
      <c r="E127" s="121" t="str">
        <f>IF('Circunscrição I'!E40&gt;0,IF(AND('Circunscrição I'!$U40&lt;='Circunscrição I'!E40,'Circunscrição I'!E40&lt;='Circunscrição I'!$V40),'Circunscrição I'!E40,"excluído*"),"")</f>
        <v>excluído*</v>
      </c>
      <c r="F127" s="121">
        <f>IF('Circunscrição I'!F40&gt;0,IF(AND('Circunscrição I'!$U40&lt;='Circunscrição I'!F40,'Circunscrição I'!F40&lt;='Circunscrição I'!$V40),'Circunscrição I'!F40,"excluído*"),"")</f>
        <v>190</v>
      </c>
      <c r="G127" s="121">
        <f>IF('Circunscrição I'!G40&gt;0,IF(AND('Circunscrição I'!$U40&lt;='Circunscrição I'!G40,'Circunscrição I'!G40&lt;='Circunscrição I'!$V40),'Circunscrição I'!G40,"excluído*"),"")</f>
        <v>204.05</v>
      </c>
      <c r="H127" s="121">
        <f>IF('Circunscrição I'!H40&gt;0,IF(AND('Circunscrição I'!$U40&lt;='Circunscrição I'!H40,'Circunscrição I'!H40&lt;='Circunscrição I'!$V40),'Circunscrição I'!H40,"excluído*"),"")</f>
        <v>160</v>
      </c>
      <c r="I127" s="121" t="str">
        <f>IF('Circunscrição I'!I40&gt;0,IF(AND('Circunscrição I'!$U40&lt;='Circunscrição I'!I40,'Circunscrição I'!I40&lt;='Circunscrição I'!$V40),'Circunscrição I'!I40,"excluído*"),"")</f>
        <v/>
      </c>
      <c r="J127" s="121">
        <f>IF('Circunscrição I'!J40&gt;0,IF(AND('Circunscrição I'!$U40&lt;='Circunscrição I'!J40,'Circunscrição I'!J40&lt;='Circunscrição I'!$V40),'Circunscrição I'!J40,"excluído*"),"")</f>
        <v>247.9</v>
      </c>
      <c r="K127" s="121">
        <f>IF('Circunscrição I'!K40&gt;0,IF(AND('Circunscrição I'!$U40&lt;='Circunscrição I'!K40,'Circunscrição I'!K40&lt;='Circunscrição I'!$V40),'Circunscrição I'!K40,"excluído*"),"")</f>
        <v>197</v>
      </c>
      <c r="L127" s="121">
        <f>IF('Circunscrição I'!L40&gt;0,IF(AND('Circunscrição I'!$U40&lt;='Circunscrição I'!L40,'Circunscrição I'!L40&lt;='Circunscrição I'!$V40),'Circunscrição I'!L40,"excluído*"),"")</f>
        <v>240</v>
      </c>
      <c r="M127" s="121">
        <f>IF('Circunscrição I'!M40&gt;0,IF(AND('Circunscrição I'!$U40&lt;='Circunscrição I'!M40,'Circunscrição I'!M40&lt;='Circunscrição I'!$V40),'Circunscrição I'!M40,"excluído*"),"")</f>
        <v>366.67</v>
      </c>
      <c r="N127" s="121">
        <f>IF('Circunscrição I'!N40&gt;0,IF(AND('Circunscrição I'!$U40&lt;='Circunscrição I'!N40,'Circunscrição I'!N40&lt;='Circunscrição I'!$V40),'Circunscrição I'!N40,"excluído*"),"")</f>
        <v>286.7</v>
      </c>
      <c r="O127" s="121">
        <f>IF('Circunscrição I'!O40&gt;0,IF(AND('Circunscrição I'!$U40&lt;='Circunscrição I'!O40,'Circunscrição I'!O40&lt;='Circunscrição I'!$V40),'Circunscrição I'!O40,"excluído*"),"")</f>
        <v>309.89</v>
      </c>
      <c r="P127" s="121">
        <f>IF('Circunscrição I'!P40&gt;0,IF(AND('Circunscrição I'!$U40&lt;='Circunscrição I'!P40,'Circunscrição I'!P40&lt;='Circunscrição I'!$V40),'Circunscrição I'!P40,"excluído*"),"")</f>
        <v>379.5</v>
      </c>
      <c r="Q127" s="121">
        <f>IF('Circunscrição I'!Q40&gt;0,IF(AND('Circunscrição I'!$U40&lt;='Circunscrição I'!Q40,'Circunscrição I'!Q40&lt;='Circunscrição I'!$V40),'Circunscrição I'!Q40,"excluído*"),"")</f>
        <v>270.68</v>
      </c>
      <c r="R127" s="121">
        <f>IF('Circunscrição I'!R40&gt;0,IF(AND('Circunscrição I'!$U40&lt;='Circunscrição I'!R40,'Circunscrição I'!R40&lt;='Circunscrição I'!$V40),'Circunscrição I'!R40,"excluído*"),"")</f>
        <v>248.22</v>
      </c>
      <c r="S127" s="128">
        <f t="shared" si="24"/>
        <v>258.38</v>
      </c>
      <c r="T127" s="129"/>
      <c r="U127" s="130">
        <f t="shared" si="18"/>
        <v>31005.6</v>
      </c>
      <c r="V127" s="131"/>
      <c r="W127" s="37" t="s">
        <v>46</v>
      </c>
    </row>
    <row r="128" ht="12.75" customHeight="1">
      <c r="A128" s="115">
        <f t="shared" si="17"/>
        <v>44016</v>
      </c>
      <c r="B128" s="100" t="str">
        <f>IF('Circunscrição I'!B41="","",'Circunscrição I'!B41)</f>
        <v>Painel frontal Springer /Consul/ Elgin</v>
      </c>
      <c r="C128" s="101">
        <f>IF('Circunscrição I'!C41="","",'Circunscrição I'!C41)</f>
        <v>120</v>
      </c>
      <c r="D128" s="101" t="str">
        <f>IF('Circunscrição I'!D41="","",'Circunscrição I'!D41)</f>
        <v>unid.</v>
      </c>
      <c r="E128" s="121">
        <f>IF('Circunscrição I'!E41&gt;0,IF(AND('Circunscrição I'!$U41&lt;='Circunscrição I'!E41,'Circunscrição I'!E41&lt;='Circunscrição I'!$V41),'Circunscrição I'!E41,"excluído*"),"")</f>
        <v>670</v>
      </c>
      <c r="F128" s="121">
        <f>IF('Circunscrição I'!F41&gt;0,IF(AND('Circunscrição I'!$U41&lt;='Circunscrição I'!F41,'Circunscrição I'!F41&lt;='Circunscrição I'!$V41),'Circunscrição I'!F41,"excluído*"),"")</f>
        <v>315</v>
      </c>
      <c r="G128" s="121" t="str">
        <f>IF('Circunscrição I'!G41&gt;0,IF(AND('Circunscrição I'!$U41&lt;='Circunscrição I'!G41,'Circunscrição I'!G41&lt;='Circunscrição I'!$V41),'Circunscrição I'!G41,"excluído*"),"")</f>
        <v>excluído*</v>
      </c>
      <c r="H128" s="121" t="str">
        <f>IF('Circunscrição I'!H41&gt;0,IF(AND('Circunscrição I'!$U41&lt;='Circunscrição I'!H41,'Circunscrição I'!H41&lt;='Circunscrição I'!$V41),'Circunscrição I'!H41,"excluído*"),"")</f>
        <v/>
      </c>
      <c r="I128" s="121" t="str">
        <f>IF('Circunscrição I'!I41&gt;0,IF(AND('Circunscrição I'!$U41&lt;='Circunscrição I'!I41,'Circunscrição I'!I41&lt;='Circunscrição I'!$V41),'Circunscrição I'!I41,"excluído*"),"")</f>
        <v/>
      </c>
      <c r="J128" s="121" t="str">
        <f>IF('Circunscrição I'!J41&gt;0,IF(AND('Circunscrição I'!$U41&lt;='Circunscrição I'!J41,'Circunscrição I'!J41&lt;='Circunscrição I'!$V41),'Circunscrição I'!J41,"excluído*"),"")</f>
        <v/>
      </c>
      <c r="K128" s="121" t="str">
        <f>IF('Circunscrição I'!K41&gt;0,IF(AND('Circunscrição I'!$U41&lt;='Circunscrição I'!K41,'Circunscrição I'!K41&lt;='Circunscrição I'!$V41),'Circunscrição I'!K41,"excluído*"),"")</f>
        <v/>
      </c>
      <c r="L128" s="121" t="str">
        <f>IF('Circunscrição I'!L41&gt;0,IF(AND('Circunscrição I'!$U41&lt;='Circunscrição I'!L41,'Circunscrição I'!L41&lt;='Circunscrição I'!$V41),'Circunscrição I'!L41,"excluído*"),"")</f>
        <v/>
      </c>
      <c r="M128" s="121" t="str">
        <f>IF('Circunscrição I'!M41&gt;0,IF(AND('Circunscrição I'!$U41&lt;='Circunscrição I'!M41,'Circunscrição I'!M41&lt;='Circunscrição I'!$V41),'Circunscrição I'!M41,"excluído*"),"")</f>
        <v/>
      </c>
      <c r="N128" s="121" t="str">
        <f>IF('Circunscrição I'!N41&gt;0,IF(AND('Circunscrição I'!$U41&lt;='Circunscrição I'!N41,'Circunscrição I'!N41&lt;='Circunscrição I'!$V41),'Circunscrição I'!N41,"excluído*"),"")</f>
        <v/>
      </c>
      <c r="O128" s="121" t="str">
        <f>IF('Circunscrição I'!O41&gt;0,IF(AND('Circunscrição I'!$U41&lt;='Circunscrição I'!O41,'Circunscrição I'!O41&lt;='Circunscrição I'!$V41),'Circunscrição I'!O41,"excluído*"),"")</f>
        <v/>
      </c>
      <c r="P128" s="121" t="str">
        <f>IF('Circunscrição I'!P41&gt;0,IF(AND('Circunscrição I'!$U41&lt;='Circunscrição I'!P41,'Circunscrição I'!P41&lt;='Circunscrição I'!$V41),'Circunscrição I'!P41,"excluído*"),"")</f>
        <v/>
      </c>
      <c r="Q128" s="121" t="str">
        <f>IF('Circunscrição I'!Q41&gt;0,IF(AND('Circunscrição I'!$U41&lt;='Circunscrição I'!Q41,'Circunscrição I'!Q41&lt;='Circunscrição I'!$V41),'Circunscrição I'!Q41,"excluído*"),"")</f>
        <v/>
      </c>
      <c r="R128" s="121">
        <f>IF('Circunscrição I'!R41&gt;0,IF(AND('Circunscrição I'!$U41&lt;='Circunscrição I'!R41,'Circunscrição I'!R41&lt;='Circunscrição I'!$V41),'Circunscrição I'!R41,"excluído*"),"")</f>
        <v>597.63</v>
      </c>
      <c r="S128" s="128">
        <f t="shared" si="24"/>
        <v>527.54</v>
      </c>
      <c r="T128" s="129"/>
      <c r="U128" s="130">
        <f t="shared" si="18"/>
        <v>63304.8</v>
      </c>
      <c r="V128" s="131"/>
      <c r="W128" s="37" t="s">
        <v>46</v>
      </c>
    </row>
    <row r="129" ht="12.75" customHeight="1">
      <c r="A129" s="115">
        <f t="shared" si="17"/>
        <v>44047</v>
      </c>
      <c r="B129" s="100" t="str">
        <f>IF('Circunscrição I'!B42="","",'Circunscrição I'!B42)</f>
        <v>Painel frontal LG/ Komeco /Trane</v>
      </c>
      <c r="C129" s="101">
        <f>IF('Circunscrição I'!C42="","",'Circunscrição I'!C42)</f>
        <v>120</v>
      </c>
      <c r="D129" s="101" t="str">
        <f>IF('Circunscrição I'!D42="","",'Circunscrição I'!D42)</f>
        <v>unid.</v>
      </c>
      <c r="E129" s="121" t="str">
        <f>IF('Circunscrição I'!E42&gt;0,IF(AND('Circunscrição I'!$U42&lt;='Circunscrição I'!E42,'Circunscrição I'!E42&lt;='Circunscrição I'!$V42),'Circunscrição I'!E42,"excluído*"),"")</f>
        <v>excluído*</v>
      </c>
      <c r="F129" s="121" t="str">
        <f>IF('Circunscrição I'!F42&gt;0,IF(AND('Circunscrição I'!$U42&lt;='Circunscrição I'!F42,'Circunscrição I'!F42&lt;='Circunscrição I'!$V42),'Circunscrição I'!F42,"excluído*"),"")</f>
        <v>excluído*</v>
      </c>
      <c r="G129" s="121">
        <f>IF('Circunscrição I'!G42&gt;0,IF(AND('Circunscrição I'!$U42&lt;='Circunscrição I'!G42,'Circunscrição I'!G42&lt;='Circunscrição I'!$V42),'Circunscrição I'!G42,"excluído*"),"")</f>
        <v>473</v>
      </c>
      <c r="H129" s="121">
        <f>IF('Circunscrição I'!H42&gt;0,IF(AND('Circunscrição I'!$U42&lt;='Circunscrição I'!H42,'Circunscrição I'!H42&lt;='Circunscrição I'!$V42),'Circunscrição I'!H42,"excluído*"),"")</f>
        <v>550.15</v>
      </c>
      <c r="I129" s="121" t="str">
        <f>IF('Circunscrição I'!I42&gt;0,IF(AND('Circunscrição I'!$U42&lt;='Circunscrição I'!I42,'Circunscrição I'!I42&lt;='Circunscrição I'!$V42),'Circunscrição I'!I42,"excluído*"),"")</f>
        <v/>
      </c>
      <c r="J129" s="121" t="str">
        <f>IF('Circunscrição I'!J42&gt;0,IF(AND('Circunscrição I'!$U42&lt;='Circunscrição I'!J42,'Circunscrição I'!J42&lt;='Circunscrição I'!$V42),'Circunscrição I'!J42,"excluído*"),"")</f>
        <v/>
      </c>
      <c r="K129" s="121" t="str">
        <f>IF('Circunscrição I'!K42&gt;0,IF(AND('Circunscrição I'!$U42&lt;='Circunscrição I'!K42,'Circunscrição I'!K42&lt;='Circunscrição I'!$V42),'Circunscrição I'!K42,"excluído*"),"")</f>
        <v/>
      </c>
      <c r="L129" s="121" t="str">
        <f>IF('Circunscrição I'!L42&gt;0,IF(AND('Circunscrição I'!$U42&lt;='Circunscrição I'!L42,'Circunscrição I'!L42&lt;='Circunscrição I'!$V42),'Circunscrição I'!L42,"excluído*"),"")</f>
        <v/>
      </c>
      <c r="M129" s="121" t="str">
        <f>IF('Circunscrição I'!M42&gt;0,IF(AND('Circunscrição I'!$U42&lt;='Circunscrição I'!M42,'Circunscrição I'!M42&lt;='Circunscrição I'!$V42),'Circunscrição I'!M42,"excluído*"),"")</f>
        <v/>
      </c>
      <c r="N129" s="121" t="str">
        <f>IF('Circunscrição I'!N42&gt;0,IF(AND('Circunscrição I'!$U42&lt;='Circunscrição I'!N42,'Circunscrição I'!N42&lt;='Circunscrição I'!$V42),'Circunscrição I'!N42,"excluído*"),"")</f>
        <v/>
      </c>
      <c r="O129" s="121" t="str">
        <f>IF('Circunscrição I'!O42&gt;0,IF(AND('Circunscrição I'!$U42&lt;='Circunscrição I'!O42,'Circunscrição I'!O42&lt;='Circunscrição I'!$V42),'Circunscrição I'!O42,"excluído*"),"")</f>
        <v/>
      </c>
      <c r="P129" s="121" t="str">
        <f>IF('Circunscrição I'!P42&gt;0,IF(AND('Circunscrição I'!$U42&lt;='Circunscrição I'!P42,'Circunscrição I'!P42&lt;='Circunscrição I'!$V42),'Circunscrição I'!P42,"excluído*"),"")</f>
        <v/>
      </c>
      <c r="Q129" s="121" t="str">
        <f>IF('Circunscrição I'!Q42&gt;0,IF(AND('Circunscrição I'!$U42&lt;='Circunscrição I'!Q42,'Circunscrição I'!Q42&lt;='Circunscrição I'!$V42),'Circunscrição I'!Q42,"excluído*"),"")</f>
        <v/>
      </c>
      <c r="R129" s="121">
        <f>IF('Circunscrição I'!R42&gt;0,IF(AND('Circunscrição I'!$U42&lt;='Circunscrição I'!R42,'Circunscrição I'!R42&lt;='Circunscrição I'!$V42),'Circunscrição I'!R42,"excluído*"),"")</f>
        <v>473.38</v>
      </c>
      <c r="S129" s="128">
        <f t="shared" si="24"/>
        <v>498.84</v>
      </c>
      <c r="T129" s="129"/>
      <c r="U129" s="130">
        <f t="shared" si="18"/>
        <v>59860.8</v>
      </c>
      <c r="V129" s="131"/>
      <c r="W129" s="37" t="s">
        <v>46</v>
      </c>
    </row>
    <row r="130" ht="12.75" customHeight="1">
      <c r="A130" s="115">
        <f t="shared" si="17"/>
        <v>44078</v>
      </c>
      <c r="B130" s="100" t="str">
        <f>IF('Circunscrição I'!B43="","",'Circunscrição I'!B43)</f>
        <v>Painel frontal Eletrolux /York</v>
      </c>
      <c r="C130" s="101">
        <f>IF('Circunscrição I'!C43="","",'Circunscrição I'!C43)</f>
        <v>120</v>
      </c>
      <c r="D130" s="101" t="str">
        <f>IF('Circunscrição I'!D43="","",'Circunscrição I'!D43)</f>
        <v>unid.</v>
      </c>
      <c r="E130" s="121" t="str">
        <f>IF('Circunscrição I'!E43&gt;0,IF(AND('Circunscrição I'!$U43&lt;='Circunscrição I'!E43,'Circunscrição I'!E43&lt;='Circunscrição I'!$V43),'Circunscrição I'!E43,"excluído*"),"")</f>
        <v>excluído*</v>
      </c>
      <c r="F130" s="121">
        <f>IF('Circunscrição I'!F43&gt;0,IF(AND('Circunscrição I'!$U43&lt;='Circunscrição I'!F43,'Circunscrição I'!F43&lt;='Circunscrição I'!$V43),'Circunscrição I'!F43,"excluído*"),"")</f>
        <v>425</v>
      </c>
      <c r="G130" s="121" t="str">
        <f>IF('Circunscrição I'!G43&gt;0,IF(AND('Circunscrição I'!$U43&lt;='Circunscrição I'!G43,'Circunscrição I'!G43&lt;='Circunscrição I'!$V43),'Circunscrição I'!G43,"excluído*"),"")</f>
        <v/>
      </c>
      <c r="H130" s="121" t="str">
        <f>IF('Circunscrição I'!H43&gt;0,IF(AND('Circunscrição I'!$U43&lt;='Circunscrição I'!H43,'Circunscrição I'!H43&lt;='Circunscrição I'!$V43),'Circunscrição I'!H43,"excluído*"),"")</f>
        <v/>
      </c>
      <c r="I130" s="121" t="str">
        <f>IF('Circunscrição I'!I43&gt;0,IF(AND('Circunscrição I'!$U43&lt;='Circunscrição I'!I43,'Circunscrição I'!I43&lt;='Circunscrição I'!$V43),'Circunscrição I'!I43,"excluído*"),"")</f>
        <v/>
      </c>
      <c r="J130" s="121" t="str">
        <f>IF('Circunscrição I'!J43&gt;0,IF(AND('Circunscrição I'!$U43&lt;='Circunscrição I'!J43,'Circunscrição I'!J43&lt;='Circunscrição I'!$V43),'Circunscrição I'!J43,"excluído*"),"")</f>
        <v/>
      </c>
      <c r="K130" s="121" t="str">
        <f>IF('Circunscrição I'!K43&gt;0,IF(AND('Circunscrição I'!$U43&lt;='Circunscrição I'!K43,'Circunscrição I'!K43&lt;='Circunscrição I'!$V43),'Circunscrição I'!K43,"excluído*"),"")</f>
        <v/>
      </c>
      <c r="L130" s="121" t="str">
        <f>IF('Circunscrição I'!L43&gt;0,IF(AND('Circunscrição I'!$U43&lt;='Circunscrição I'!L43,'Circunscrição I'!L43&lt;='Circunscrição I'!$V43),'Circunscrição I'!L43,"excluído*"),"")</f>
        <v/>
      </c>
      <c r="M130" s="121" t="str">
        <f>IF('Circunscrição I'!M43&gt;0,IF(AND('Circunscrição I'!$U43&lt;='Circunscrição I'!M43,'Circunscrição I'!M43&lt;='Circunscrição I'!$V43),'Circunscrição I'!M43,"excluído*"),"")</f>
        <v/>
      </c>
      <c r="N130" s="121" t="str">
        <f>IF('Circunscrição I'!N43&gt;0,IF(AND('Circunscrição I'!$U43&lt;='Circunscrição I'!N43,'Circunscrição I'!N43&lt;='Circunscrição I'!$V43),'Circunscrição I'!N43,"excluído*"),"")</f>
        <v/>
      </c>
      <c r="O130" s="121" t="str">
        <f>IF('Circunscrição I'!O43&gt;0,IF(AND('Circunscrição I'!$U43&lt;='Circunscrição I'!O43,'Circunscrição I'!O43&lt;='Circunscrição I'!$V43),'Circunscrição I'!O43,"excluído*"),"")</f>
        <v/>
      </c>
      <c r="P130" s="121" t="str">
        <f>IF('Circunscrição I'!P43&gt;0,IF(AND('Circunscrição I'!$U43&lt;='Circunscrição I'!P43,'Circunscrição I'!P43&lt;='Circunscrição I'!$V43),'Circunscrição I'!P43,"excluído*"),"")</f>
        <v/>
      </c>
      <c r="Q130" s="121" t="str">
        <f>IF('Circunscrição I'!Q43&gt;0,IF(AND('Circunscrição I'!$U43&lt;='Circunscrição I'!Q43,'Circunscrição I'!Q43&lt;='Circunscrição I'!$V43),'Circunscrição I'!Q43,"excluído*"),"")</f>
        <v/>
      </c>
      <c r="R130" s="121">
        <f>IF('Circunscrição I'!R43&gt;0,IF(AND('Circunscrição I'!$U43&lt;='Circunscrição I'!R43,'Circunscrição I'!R43&lt;='Circunscrição I'!$V43),'Circunscrição I'!R43,"excluído*"),"")</f>
        <v>450</v>
      </c>
      <c r="S130" s="128">
        <f t="shared" si="24"/>
        <v>437.5</v>
      </c>
      <c r="T130" s="129"/>
      <c r="U130" s="130">
        <f t="shared" si="18"/>
        <v>52500</v>
      </c>
      <c r="V130" s="131"/>
      <c r="W130" s="37" t="s">
        <v>46</v>
      </c>
    </row>
    <row r="131" ht="12.75" customHeight="1">
      <c r="A131" s="115">
        <f t="shared" si="17"/>
        <v>44108</v>
      </c>
      <c r="B131" s="100" t="str">
        <f>IF('Circunscrição I'!B44="","",'Circunscrição I'!B44)</f>
        <v>Condensador</v>
      </c>
      <c r="C131" s="101">
        <f>IF('Circunscrição I'!C44="","",'Circunscrição I'!C44)</f>
        <v>120</v>
      </c>
      <c r="D131" s="101" t="str">
        <f>IF('Circunscrição I'!D44="","",'Circunscrição I'!D44)</f>
        <v>unid.</v>
      </c>
      <c r="E131" s="121">
        <f>IF('Circunscrição I'!E44&gt;0,IF(AND('Circunscrição I'!$U44&lt;='Circunscrição I'!E44,'Circunscrição I'!E44&lt;='Circunscrição I'!$V44),'Circunscrição I'!E44,"excluído*"),"")</f>
        <v>900</v>
      </c>
      <c r="F131" s="121">
        <f>IF('Circunscrição I'!F44&gt;0,IF(AND('Circunscrição I'!$U44&lt;='Circunscrição I'!F44,'Circunscrição I'!F44&lt;='Circunscrição I'!$V44),'Circunscrição I'!F44,"excluído*"),"")</f>
        <v>850</v>
      </c>
      <c r="G131" s="121">
        <f>IF('Circunscrição I'!G44&gt;0,IF(AND('Circunscrição I'!$U44&lt;='Circunscrição I'!G44,'Circunscrição I'!G44&lt;='Circunscrição I'!$V44),'Circunscrição I'!G44,"excluído*"),"")</f>
        <v>990</v>
      </c>
      <c r="H131" s="121">
        <f>IF('Circunscrição I'!H44&gt;0,IF(AND('Circunscrição I'!$U44&lt;='Circunscrição I'!H44,'Circunscrição I'!H44&lt;='Circunscrição I'!$V44),'Circunscrição I'!H44,"excluído*"),"")</f>
        <v>620.55</v>
      </c>
      <c r="I131" s="121">
        <f>IF('Circunscrição I'!I44&gt;0,IF(AND('Circunscrição I'!$U44&lt;='Circunscrição I'!I44,'Circunscrição I'!I44&lt;='Circunscrição I'!$V44),'Circunscrição I'!I44,"excluído*"),"")</f>
        <v>1303.05</v>
      </c>
      <c r="J131" s="121">
        <f>IF('Circunscrição I'!J44&gt;0,IF(AND('Circunscrição I'!$U44&lt;='Circunscrição I'!J44,'Circunscrição I'!J44&lt;='Circunscrição I'!$V44),'Circunscrição I'!J44,"excluído*"),"")</f>
        <v>727</v>
      </c>
      <c r="K131" s="121">
        <f>IF('Circunscrição I'!K44&gt;0,IF(AND('Circunscrição I'!$U44&lt;='Circunscrição I'!K44,'Circunscrição I'!K44&lt;='Circunscrição I'!$V44),'Circunscrição I'!K44,"excluído*"),"")</f>
        <v>1350</v>
      </c>
      <c r="L131" s="121">
        <f>IF('Circunscrição I'!L44&gt;0,IF(AND('Circunscrição I'!$U44&lt;='Circunscrição I'!L44,'Circunscrição I'!L44&lt;='Circunscrição I'!$V44),'Circunscrição I'!L44,"excluído*"),"")</f>
        <v>700</v>
      </c>
      <c r="M131" s="121">
        <f>IF('Circunscrição I'!M44&gt;0,IF(AND('Circunscrição I'!$U44&lt;='Circunscrição I'!M44,'Circunscrição I'!M44&lt;='Circunscrição I'!$V44),'Circunscrição I'!M44,"excluído*"),"")</f>
        <v>1450</v>
      </c>
      <c r="N131" s="121" t="str">
        <f>IF('Circunscrição I'!N44&gt;0,IF(AND('Circunscrição I'!$U44&lt;='Circunscrição I'!N44,'Circunscrição I'!N44&lt;='Circunscrição I'!$V44),'Circunscrição I'!N44,"excluído*"),"")</f>
        <v>excluído*</v>
      </c>
      <c r="O131" s="121">
        <f>IF('Circunscrição I'!O44&gt;0,IF(AND('Circunscrição I'!$U44&lt;='Circunscrição I'!O44,'Circunscrição I'!O44&lt;='Circunscrição I'!$V44),'Circunscrição I'!O44,"excluído*"),"")</f>
        <v>1123.85</v>
      </c>
      <c r="P131" s="121">
        <f>IF('Circunscrição I'!P44&gt;0,IF(AND('Circunscrição I'!$U44&lt;='Circunscrição I'!P44,'Circunscrição I'!P44&lt;='Circunscrição I'!$V44),'Circunscrição I'!P44,"excluído*"),"")</f>
        <v>725</v>
      </c>
      <c r="Q131" s="121" t="str">
        <f>IF('Circunscrição I'!Q44&gt;0,IF(AND('Circunscrição I'!$U44&lt;='Circunscrição I'!Q44,'Circunscrição I'!Q44&lt;='Circunscrição I'!$V44),'Circunscrição I'!Q44,"excluído*"),"")</f>
        <v>excluído*</v>
      </c>
      <c r="R131" s="121">
        <f>IF('Circunscrição I'!R44&gt;0,IF(AND('Circunscrição I'!$U44&lt;='Circunscrição I'!R44,'Circunscrição I'!R44&lt;='Circunscrição I'!$V44),'Circunscrição I'!R44,"excluído*"),"")</f>
        <v>700</v>
      </c>
      <c r="S131" s="128">
        <f t="shared" si="24"/>
        <v>953.29</v>
      </c>
      <c r="T131" s="129"/>
      <c r="U131" s="130">
        <f t="shared" si="18"/>
        <v>114394.8</v>
      </c>
      <c r="V131" s="131"/>
      <c r="W131" s="37" t="s">
        <v>46</v>
      </c>
    </row>
    <row r="132" ht="12.75" customHeight="1">
      <c r="A132" s="115">
        <f t="shared" si="17"/>
        <v>44139</v>
      </c>
      <c r="B132" s="100" t="str">
        <f>IF('Circunscrição I'!B45="","",'Circunscrição I'!B45)</f>
        <v>Hélice do Ventilador</v>
      </c>
      <c r="C132" s="101">
        <f>IF('Circunscrição I'!C45="","",'Circunscrição I'!C45)</f>
        <v>120</v>
      </c>
      <c r="D132" s="101" t="str">
        <f>IF('Circunscrição I'!D45="","",'Circunscrição I'!D45)</f>
        <v>unid.</v>
      </c>
      <c r="E132" s="121" t="str">
        <f>IF('Circunscrição I'!E45&gt;0,IF(AND('Circunscrição I'!$U45&lt;='Circunscrição I'!E45,'Circunscrição I'!E45&lt;='Circunscrição I'!$V45),'Circunscrição I'!E45,"excluído*"),"")</f>
        <v>excluído*</v>
      </c>
      <c r="F132" s="121">
        <f>IF('Circunscrição I'!F45&gt;0,IF(AND('Circunscrição I'!$U45&lt;='Circunscrição I'!F45,'Circunscrição I'!F45&lt;='Circunscrição I'!$V45),'Circunscrição I'!F45,"excluído*"),"")</f>
        <v>235.5</v>
      </c>
      <c r="G132" s="121">
        <f>IF('Circunscrição I'!G45&gt;0,IF(AND('Circunscrição I'!$U45&lt;='Circunscrição I'!G45,'Circunscrição I'!G45&lt;='Circunscrição I'!$V45),'Circunscrição I'!G45,"excluído*"),"")</f>
        <v>188.07</v>
      </c>
      <c r="H132" s="121" t="str">
        <f>IF('Circunscrição I'!H45&gt;0,IF(AND('Circunscrição I'!$U45&lt;='Circunscrição I'!H45,'Circunscrição I'!H45&lt;='Circunscrição I'!$V45),'Circunscrição I'!H45,"excluído*"),"")</f>
        <v>excluído*</v>
      </c>
      <c r="I132" s="121">
        <f>IF('Circunscrição I'!I45&gt;0,IF(AND('Circunscrição I'!$U45&lt;='Circunscrição I'!I45,'Circunscrição I'!I45&lt;='Circunscrição I'!$V45),'Circunscrição I'!I45,"excluído*"),"")</f>
        <v>175.09</v>
      </c>
      <c r="J132" s="121">
        <f>IF('Circunscrição I'!J45&gt;0,IF(AND('Circunscrição I'!$U45&lt;='Circunscrição I'!J45,'Circunscrição I'!J45&lt;='Circunscrição I'!$V45),'Circunscrição I'!J45,"excluído*"),"")</f>
        <v>240</v>
      </c>
      <c r="K132" s="121">
        <f>IF('Circunscrição I'!K45&gt;0,IF(AND('Circunscrição I'!$U45&lt;='Circunscrição I'!K45,'Circunscrição I'!K45&lt;='Circunscrição I'!$V45),'Circunscrição I'!K45,"excluído*"),"")</f>
        <v>247.9</v>
      </c>
      <c r="L132" s="121" t="str">
        <f>IF('Circunscrição I'!L45&gt;0,IF(AND('Circunscrição I'!$U45&lt;='Circunscrição I'!L45,'Circunscrição I'!L45&lt;='Circunscrição I'!$V45),'Circunscrição I'!L45,"excluído*"),"")</f>
        <v/>
      </c>
      <c r="M132" s="121" t="str">
        <f>IF('Circunscrição I'!M45&gt;0,IF(AND('Circunscrição I'!$U45&lt;='Circunscrição I'!M45,'Circunscrição I'!M45&lt;='Circunscrição I'!$V45),'Circunscrição I'!M45,"excluído*"),"")</f>
        <v/>
      </c>
      <c r="N132" s="121" t="str">
        <f>IF('Circunscrição I'!N45&gt;0,IF(AND('Circunscrição I'!$U45&lt;='Circunscrição I'!N45,'Circunscrição I'!N45&lt;='Circunscrição I'!$V45),'Circunscrição I'!N45,"excluído*"),"")</f>
        <v/>
      </c>
      <c r="O132" s="121" t="str">
        <f>IF('Circunscrição I'!O45&gt;0,IF(AND('Circunscrição I'!$U45&lt;='Circunscrição I'!O45,'Circunscrição I'!O45&lt;='Circunscrição I'!$V45),'Circunscrição I'!O45,"excluído*"),"")</f>
        <v/>
      </c>
      <c r="P132" s="121" t="str">
        <f>IF('Circunscrição I'!P45&gt;0,IF(AND('Circunscrição I'!$U45&lt;='Circunscrição I'!P45,'Circunscrição I'!P45&lt;='Circunscrição I'!$V45),'Circunscrição I'!P45,"excluído*"),"")</f>
        <v/>
      </c>
      <c r="Q132" s="121" t="str">
        <f>IF('Circunscrição I'!Q45&gt;0,IF(AND('Circunscrição I'!$U45&lt;='Circunscrição I'!Q45,'Circunscrição I'!Q45&lt;='Circunscrição I'!$V45),'Circunscrição I'!Q45,"excluído*"),"")</f>
        <v/>
      </c>
      <c r="R132" s="121">
        <f>IF('Circunscrição I'!R45&gt;0,IF(AND('Circunscrição I'!$U45&lt;='Circunscrição I'!R45,'Circunscrição I'!R45&lt;='Circunscrição I'!$V45),'Circunscrição I'!R45,"excluído*"),"")</f>
        <v>229.58</v>
      </c>
      <c r="S132" s="128">
        <f t="shared" si="24"/>
        <v>219.36</v>
      </c>
      <c r="T132" s="129"/>
      <c r="U132" s="130">
        <f t="shared" si="18"/>
        <v>26323.2</v>
      </c>
      <c r="V132" s="131"/>
      <c r="W132" s="37" t="s">
        <v>46</v>
      </c>
    </row>
    <row r="133" ht="12.75" customHeight="1">
      <c r="A133" s="115">
        <f t="shared" si="17"/>
        <v>44169</v>
      </c>
      <c r="B133" s="100" t="str">
        <f>IF('Circunscrição I'!B46="","",'Circunscrição I'!B46)</f>
        <v>Cabo de alimentação elétrica com plugue</v>
      </c>
      <c r="C133" s="101">
        <f>IF('Circunscrição I'!C46="","",'Circunscrição I'!C46)</f>
        <v>120</v>
      </c>
      <c r="D133" s="101" t="str">
        <f>IF('Circunscrição I'!D46="","",'Circunscrição I'!D46)</f>
        <v>unid.</v>
      </c>
      <c r="E133" s="121" t="str">
        <f>IF('Circunscrição I'!E46&gt;0,IF(AND('Circunscrição I'!$U46&lt;='Circunscrição I'!E46,'Circunscrição I'!E46&lt;='Circunscrição I'!$V46),'Circunscrição I'!E46,"excluído*"),"")</f>
        <v>excluído*</v>
      </c>
      <c r="F133" s="121" t="str">
        <f>IF('Circunscrição I'!F46&gt;0,IF(AND('Circunscrição I'!$U46&lt;='Circunscrição I'!F46,'Circunscrição I'!F46&lt;='Circunscrição I'!$V46),'Circunscrição I'!F46,"excluído*"),"")</f>
        <v>excluído*</v>
      </c>
      <c r="G133" s="121" t="str">
        <f>IF('Circunscrição I'!G46&gt;0,IF(AND('Circunscrição I'!$U46&lt;='Circunscrição I'!G46,'Circunscrição I'!G46&lt;='Circunscrição I'!$V46),'Circunscrição I'!G46,"excluído*"),"")</f>
        <v>excluído*</v>
      </c>
      <c r="H133" s="121" t="str">
        <f>IF('Circunscrição I'!H46&gt;0,IF(AND('Circunscrição I'!$U46&lt;='Circunscrição I'!H46,'Circunscrição I'!H46&lt;='Circunscrição I'!$V46),'Circunscrição I'!H46,"excluído*"),"")</f>
        <v/>
      </c>
      <c r="I133" s="121" t="str">
        <f>IF('Circunscrição I'!I46&gt;0,IF(AND('Circunscrição I'!$U46&lt;='Circunscrição I'!I46,'Circunscrição I'!I46&lt;='Circunscrição I'!$V46),'Circunscrição I'!I46,"excluído*"),"")</f>
        <v/>
      </c>
      <c r="J133" s="121">
        <f>IF('Circunscrição I'!J46&gt;0,IF(AND('Circunscrição I'!$U46&lt;='Circunscrição I'!J46,'Circunscrição I'!J46&lt;='Circunscrição I'!$V46),'Circunscrição I'!J46,"excluído*"),"")</f>
        <v>60.83</v>
      </c>
      <c r="K133" s="121">
        <f>IF('Circunscrição I'!K46&gt;0,IF(AND('Circunscrição I'!$U46&lt;='Circunscrição I'!K46,'Circunscrição I'!K46&lt;='Circunscrição I'!$V46),'Circunscrição I'!K46,"excluído*"),"")</f>
        <v>73.33</v>
      </c>
      <c r="L133" s="121" t="str">
        <f>IF('Circunscrição I'!L46&gt;0,IF(AND('Circunscrição I'!$U46&lt;='Circunscrição I'!L46,'Circunscrição I'!L46&lt;='Circunscrição I'!$V46),'Circunscrição I'!L46,"excluído*"),"")</f>
        <v/>
      </c>
      <c r="M133" s="121" t="str">
        <f>IF('Circunscrição I'!M46&gt;0,IF(AND('Circunscrição I'!$U46&lt;='Circunscrição I'!M46,'Circunscrição I'!M46&lt;='Circunscrição I'!$V46),'Circunscrição I'!M46,"excluído*"),"")</f>
        <v/>
      </c>
      <c r="N133" s="121" t="str">
        <f>IF('Circunscrição I'!N46&gt;0,IF(AND('Circunscrição I'!$U46&lt;='Circunscrição I'!N46,'Circunscrição I'!N46&lt;='Circunscrição I'!$V46),'Circunscrição I'!N46,"excluído*"),"")</f>
        <v/>
      </c>
      <c r="O133" s="121" t="str">
        <f>IF('Circunscrição I'!O46&gt;0,IF(AND('Circunscrição I'!$U46&lt;='Circunscrição I'!O46,'Circunscrição I'!O46&lt;='Circunscrição I'!$V46),'Circunscrição I'!O46,"excluído*"),"")</f>
        <v/>
      </c>
      <c r="P133" s="121" t="str">
        <f>IF('Circunscrição I'!P46&gt;0,IF(AND('Circunscrição I'!$U46&lt;='Circunscrição I'!P46,'Circunscrição I'!P46&lt;='Circunscrição I'!$V46),'Circunscrição I'!P46,"excluído*"),"")</f>
        <v/>
      </c>
      <c r="Q133" s="121" t="str">
        <f>IF('Circunscrição I'!Q46&gt;0,IF(AND('Circunscrição I'!$U46&lt;='Circunscrição I'!Q46,'Circunscrição I'!Q46&lt;='Circunscrição I'!$V46),'Circunscrição I'!Q46,"excluído*"),"")</f>
        <v/>
      </c>
      <c r="R133" s="121">
        <f>IF('Circunscrição I'!R46&gt;0,IF(AND('Circunscrição I'!$U46&lt;='Circunscrição I'!R46,'Circunscrição I'!R46&lt;='Circunscrição I'!$V46),'Circunscrição I'!R46,"excluído*"),"")</f>
        <v>68.38</v>
      </c>
      <c r="S133" s="128">
        <f t="shared" si="24"/>
        <v>67.51</v>
      </c>
      <c r="T133" s="129"/>
      <c r="U133" s="130">
        <f t="shared" si="18"/>
        <v>8101.2</v>
      </c>
      <c r="V133" s="131"/>
      <c r="W133" s="37" t="s">
        <v>46</v>
      </c>
    </row>
    <row r="134" ht="12.75" customHeight="1">
      <c r="A134" s="126" t="str">
        <f t="shared" si="17"/>
        <v>4.13</v>
      </c>
      <c r="B134" s="100" t="str">
        <f>IF('Circunscrição I'!B47="","",'Circunscrição I'!B47)</f>
        <v>Calço de borracha antivibração</v>
      </c>
      <c r="C134" s="101">
        <f>IF('Circunscrição I'!C47="","",'Circunscrição I'!C47)</f>
        <v>30</v>
      </c>
      <c r="D134" s="101" t="str">
        <f>IF('Circunscrição I'!D47="","",'Circunscrição I'!D47)</f>
        <v>unid.</v>
      </c>
      <c r="E134" s="121">
        <f>IF('Circunscrição I'!E47&gt;0,IF(AND('Circunscrição I'!$U47&lt;='Circunscrição I'!E47,'Circunscrição I'!E47&lt;='Circunscrição I'!$V47),'Circunscrição I'!E47,"excluído*"),"")</f>
        <v>35</v>
      </c>
      <c r="F134" s="121">
        <f>IF('Circunscrição I'!F47&gt;0,IF(AND('Circunscrição I'!$U47&lt;='Circunscrição I'!F47,'Circunscrição I'!F47&lt;='Circunscrição I'!$V47),'Circunscrição I'!F47,"excluído*"),"")</f>
        <v>8.95</v>
      </c>
      <c r="G134" s="121">
        <f>IF('Circunscrição I'!G47&gt;0,IF(AND('Circunscrição I'!$U47&lt;='Circunscrição I'!G47,'Circunscrição I'!G47&lt;='Circunscrição I'!$V47),'Circunscrição I'!G47,"excluído*"),"")</f>
        <v>22.8</v>
      </c>
      <c r="H134" s="121">
        <f>IF('Circunscrição I'!H47&gt;0,IF(AND('Circunscrição I'!$U47&lt;='Circunscrição I'!H47,'Circunscrição I'!H47&lt;='Circunscrição I'!$V47),'Circunscrição I'!H47,"excluído*"),"")</f>
        <v>14.6</v>
      </c>
      <c r="I134" s="121">
        <f>IF('Circunscrição I'!I47&gt;0,IF(AND('Circunscrição I'!$U47&lt;='Circunscrição I'!I47,'Circunscrição I'!I47&lt;='Circunscrição I'!$V47),'Circunscrição I'!I47,"excluído*"),"")</f>
        <v>19.8</v>
      </c>
      <c r="J134" s="121" t="str">
        <f>IF('Circunscrição I'!J47&gt;0,IF(AND('Circunscrição I'!$U47&lt;='Circunscrição I'!J47,'Circunscrição I'!J47&lt;='Circunscrição I'!$V47),'Circunscrição I'!J47,"excluído*"),"")</f>
        <v>excluído*</v>
      </c>
      <c r="K134" s="121" t="str">
        <f>IF('Circunscrição I'!K47&gt;0,IF(AND('Circunscrição I'!$U47&lt;='Circunscrição I'!K47,'Circunscrição I'!K47&lt;='Circunscrição I'!$V47),'Circunscrição I'!K47,"excluído*"),"")</f>
        <v>excluído*</v>
      </c>
      <c r="L134" s="121">
        <f>IF('Circunscrição I'!L47&gt;0,IF(AND('Circunscrição I'!$U47&lt;='Circunscrição I'!L47,'Circunscrição I'!L47&lt;='Circunscrição I'!$V47),'Circunscrição I'!L47,"excluído*"),"")</f>
        <v>8</v>
      </c>
      <c r="M134" s="121">
        <f>IF('Circunscrição I'!M47&gt;0,IF(AND('Circunscrição I'!$U47&lt;='Circunscrição I'!M47,'Circunscrição I'!M47&lt;='Circunscrição I'!$V47),'Circunscrição I'!M47,"excluído*"),"")</f>
        <v>23.62</v>
      </c>
      <c r="N134" s="121" t="str">
        <f>IF('Circunscrição I'!N47&gt;0,IF(AND('Circunscrição I'!$U47&lt;='Circunscrição I'!N47,'Circunscrição I'!N47&lt;='Circunscrição I'!$V47),'Circunscrição I'!N47,"excluído*"),"")</f>
        <v/>
      </c>
      <c r="O134" s="121" t="str">
        <f>IF('Circunscrição I'!O47&gt;0,IF(AND('Circunscrição I'!$U47&lt;='Circunscrição I'!O47,'Circunscrição I'!O47&lt;='Circunscrição I'!$V47),'Circunscrição I'!O47,"excluído*"),"")</f>
        <v/>
      </c>
      <c r="P134" s="121" t="str">
        <f>IF('Circunscrição I'!P47&gt;0,IF(AND('Circunscrição I'!$U47&lt;='Circunscrição I'!P47,'Circunscrição I'!P47&lt;='Circunscrição I'!$V47),'Circunscrição I'!P47,"excluído*"),"")</f>
        <v/>
      </c>
      <c r="Q134" s="121" t="str">
        <f>IF('Circunscrição I'!Q47&gt;0,IF(AND('Circunscrição I'!$U47&lt;='Circunscrição I'!Q47,'Circunscrição I'!Q47&lt;='Circunscrição I'!$V47),'Circunscrição I'!Q47,"excluído*"),"")</f>
        <v/>
      </c>
      <c r="R134" s="121">
        <f>IF('Circunscrição I'!R47&gt;0,IF(AND('Circunscrição I'!$U47&lt;='Circunscrição I'!R47,'Circunscrição I'!R47&lt;='Circunscrição I'!$V47),'Circunscrição I'!R47,"excluído*"),"")</f>
        <v>15.98</v>
      </c>
      <c r="S134" s="128">
        <f t="shared" si="24"/>
        <v>18.59</v>
      </c>
      <c r="T134" s="129"/>
      <c r="U134" s="130">
        <f t="shared" si="18"/>
        <v>557.7</v>
      </c>
      <c r="V134" s="131"/>
      <c r="W134" s="37" t="s">
        <v>46</v>
      </c>
    </row>
    <row r="135" ht="12.75" customHeight="1">
      <c r="A135" s="126" t="str">
        <f t="shared" si="17"/>
        <v>4.14</v>
      </c>
      <c r="B135" s="100" t="str">
        <f>IF('Circunscrição I'!B48="","",'Circunscrição I'!B48)</f>
        <v>Filtro secador</v>
      </c>
      <c r="C135" s="101">
        <f>IF('Circunscrição I'!C48="","",'Circunscrição I'!C48)</f>
        <v>30</v>
      </c>
      <c r="D135" s="101" t="str">
        <f>IF('Circunscrição I'!D48="","",'Circunscrição I'!D48)</f>
        <v>unid.</v>
      </c>
      <c r="E135" s="121">
        <f>IF('Circunscrição I'!E48&gt;0,IF(AND('Circunscrição I'!$U48&lt;='Circunscrição I'!E48,'Circunscrição I'!E48&lt;='Circunscrição I'!$V48),'Circunscrição I'!E48,"excluído*"),"")</f>
        <v>80</v>
      </c>
      <c r="F135" s="121" t="str">
        <f>IF('Circunscrição I'!F48&gt;0,IF(AND('Circunscrição I'!$U48&lt;='Circunscrição I'!F48,'Circunscrição I'!F48&lt;='Circunscrição I'!$V48),'Circunscrição I'!F48,"excluído*"),"")</f>
        <v>excluído*</v>
      </c>
      <c r="G135" s="121">
        <f>IF('Circunscrição I'!G48&gt;0,IF(AND('Circunscrição I'!$U48&lt;='Circunscrição I'!G48,'Circunscrição I'!G48&lt;='Circunscrição I'!$V48),'Circunscrição I'!G48,"excluído*"),"")</f>
        <v>32.99</v>
      </c>
      <c r="H135" s="121">
        <f>IF('Circunscrição I'!H48&gt;0,IF(AND('Circunscrição I'!$U48&lt;='Circunscrição I'!H48,'Circunscrição I'!H48&lt;='Circunscrição I'!$V48),'Circunscrição I'!H48,"excluído*"),"")</f>
        <v>59.99</v>
      </c>
      <c r="I135" s="121">
        <f>IF('Circunscrição I'!I48&gt;0,IF(AND('Circunscrição I'!$U48&lt;='Circunscrição I'!I48,'Circunscrição I'!I48&lt;='Circunscrição I'!$V48),'Circunscrição I'!I48,"excluído*"),"")</f>
        <v>71.77</v>
      </c>
      <c r="J135" s="121">
        <f>IF('Circunscrição I'!J48&gt;0,IF(AND('Circunscrição I'!$U48&lt;='Circunscrição I'!J48,'Circunscrição I'!J48&lt;='Circunscrição I'!$V48),'Circunscrição I'!J48,"excluído*"),"")</f>
        <v>40</v>
      </c>
      <c r="K135" s="121" t="str">
        <f>IF('Circunscrição I'!K48&gt;0,IF(AND('Circunscrição I'!$U48&lt;='Circunscrição I'!K48,'Circunscrição I'!K48&lt;='Circunscrição I'!$V48),'Circunscrição I'!K48,"excluído*"),"")</f>
        <v>excluído*</v>
      </c>
      <c r="L135" s="121">
        <f>IF('Circunscrição I'!L48&gt;0,IF(AND('Circunscrição I'!$U48&lt;='Circunscrição I'!L48,'Circunscrição I'!L48&lt;='Circunscrição I'!$V48),'Circunscrição I'!L48,"excluído*"),"")</f>
        <v>59.9</v>
      </c>
      <c r="M135" s="121">
        <f>IF('Circunscrição I'!M48&gt;0,IF(AND('Circunscrição I'!$U48&lt;='Circunscrição I'!M48,'Circunscrição I'!M48&lt;='Circunscrição I'!$V48),'Circunscrição I'!M48,"excluído*"),"")</f>
        <v>98</v>
      </c>
      <c r="N135" s="121" t="str">
        <f>IF('Circunscrição I'!N48&gt;0,IF(AND('Circunscrição I'!$U48&lt;='Circunscrição I'!N48,'Circunscrição I'!N48&lt;='Circunscrição I'!$V48),'Circunscrição I'!N48,"excluído*"),"")</f>
        <v/>
      </c>
      <c r="O135" s="121" t="str">
        <f>IF('Circunscrição I'!O48&gt;0,IF(AND('Circunscrição I'!$U48&lt;='Circunscrição I'!O48,'Circunscrição I'!O48&lt;='Circunscrição I'!$V48),'Circunscrição I'!O48,"excluído*"),"")</f>
        <v/>
      </c>
      <c r="P135" s="121" t="str">
        <f>IF('Circunscrição I'!P48&gt;0,IF(AND('Circunscrição I'!$U48&lt;='Circunscrição I'!P48,'Circunscrição I'!P48&lt;='Circunscrição I'!$V48),'Circunscrição I'!P48,"excluído*"),"")</f>
        <v/>
      </c>
      <c r="Q135" s="121" t="str">
        <f>IF('Circunscrição I'!Q48&gt;0,IF(AND('Circunscrição I'!$U48&lt;='Circunscrição I'!Q48,'Circunscrição I'!Q48&lt;='Circunscrição I'!$V48),'Circunscrição I'!Q48,"excluído*"),"")</f>
        <v/>
      </c>
      <c r="R135" s="121">
        <f>IF('Circunscrição I'!R48&gt;0,IF(AND('Circunscrição I'!$U48&lt;='Circunscrição I'!R48,'Circunscrição I'!R48&lt;='Circunscrição I'!$V48),'Circunscrição I'!R48,"excluído*"),"")</f>
        <v>77.5</v>
      </c>
      <c r="S135" s="128">
        <f t="shared" si="24"/>
        <v>65.02</v>
      </c>
      <c r="T135" s="129"/>
      <c r="U135" s="130">
        <f t="shared" si="18"/>
        <v>1950.6</v>
      </c>
      <c r="V135" s="131"/>
      <c r="W135" s="37" t="s">
        <v>46</v>
      </c>
    </row>
    <row r="136" ht="12.75" customHeight="1">
      <c r="A136" s="126" t="str">
        <f t="shared" si="17"/>
        <v>4.15</v>
      </c>
      <c r="B136" s="100" t="str">
        <f>IF('Circunscrição I'!B49="","",'Circunscrição I'!B49)</f>
        <v>Disjuntor</v>
      </c>
      <c r="C136" s="101">
        <f>IF('Circunscrição I'!C49="","",'Circunscrição I'!C49)</f>
        <v>30</v>
      </c>
      <c r="D136" s="101" t="str">
        <f>IF('Circunscrição I'!D49="","",'Circunscrição I'!D49)</f>
        <v>unid.</v>
      </c>
      <c r="E136" s="121" t="str">
        <f>IF('Circunscrição I'!E49&gt;0,IF(AND('Circunscrição I'!$U49&lt;='Circunscrição I'!E49,'Circunscrição I'!E49&lt;='Circunscrição I'!$V49),'Circunscrição I'!E49,"excluído*"),"")</f>
        <v>excluído*</v>
      </c>
      <c r="F136" s="121" t="str">
        <f>IF('Circunscrição I'!F49&gt;0,IF(AND('Circunscrição I'!$U49&lt;='Circunscrição I'!F49,'Circunscrição I'!F49&lt;='Circunscrição I'!$V49),'Circunscrição I'!F49,"excluído*"),"")</f>
        <v>excluído*</v>
      </c>
      <c r="G136" s="121" t="str">
        <f>IF('Circunscrição I'!G49&gt;0,IF(AND('Circunscrição I'!$U49&lt;='Circunscrição I'!G49,'Circunscrição I'!G49&lt;='Circunscrição I'!$V49),'Circunscrição I'!G49,"excluído*"),"")</f>
        <v>excluído*</v>
      </c>
      <c r="H136" s="121" t="str">
        <f>IF('Circunscrição I'!H49&gt;0,IF(AND('Circunscrição I'!$U49&lt;='Circunscrição I'!H49,'Circunscrição I'!H49&lt;='Circunscrição I'!$V49),'Circunscrição I'!H49,"excluído*"),"")</f>
        <v>excluído*</v>
      </c>
      <c r="I136" s="121" t="str">
        <f>IF('Circunscrição I'!I49&gt;0,IF(AND('Circunscrição I'!$U49&lt;='Circunscrição I'!I49,'Circunscrição I'!I49&lt;='Circunscrição I'!$V49),'Circunscrição I'!I49,"excluído*"),"")</f>
        <v>excluído*</v>
      </c>
      <c r="J136" s="121">
        <f>IF('Circunscrição I'!J49&gt;0,IF(AND('Circunscrição I'!$U49&lt;='Circunscrição I'!J49,'Circunscrição I'!J49&lt;='Circunscrição I'!$V49),'Circunscrição I'!J49,"excluído*"),"")</f>
        <v>100</v>
      </c>
      <c r="K136" s="121">
        <f>IF('Circunscrição I'!K49&gt;0,IF(AND('Circunscrição I'!$U49&lt;='Circunscrição I'!K49,'Circunscrição I'!K49&lt;='Circunscrição I'!$V49),'Circunscrição I'!K49,"excluído*"),"")</f>
        <v>126.5</v>
      </c>
      <c r="L136" s="121" t="str">
        <f>IF('Circunscrição I'!L49&gt;0,IF(AND('Circunscrição I'!$U49&lt;='Circunscrição I'!L49,'Circunscrição I'!L49&lt;='Circunscrição I'!$V49),'Circunscrição I'!L49,"excluído*"),"")</f>
        <v>excluído*</v>
      </c>
      <c r="M136" s="121">
        <f>IF('Circunscrição I'!M49&gt;0,IF(AND('Circunscrição I'!$U49&lt;='Circunscrição I'!M49,'Circunscrição I'!M49&lt;='Circunscrição I'!$V49),'Circunscrição I'!M49,"excluído*"),"")</f>
        <v>106.7</v>
      </c>
      <c r="N136" s="121">
        <f>IF('Circunscrição I'!N49&gt;0,IF(AND('Circunscrição I'!$U49&lt;='Circunscrição I'!N49,'Circunscrição I'!N49&lt;='Circunscrição I'!$V49),'Circunscrição I'!N49,"excluído*"),"")</f>
        <v>90.58</v>
      </c>
      <c r="O136" s="121">
        <f>IF('Circunscrição I'!O49&gt;0,IF(AND('Circunscrição I'!$U49&lt;='Circunscrição I'!O49,'Circunscrição I'!O49&lt;='Circunscrição I'!$V49),'Circunscrição I'!O49,"excluído*"),"")</f>
        <v>90.5</v>
      </c>
      <c r="P136" s="121">
        <f>IF('Circunscrição I'!P49&gt;0,IF(AND('Circunscrição I'!$U49&lt;='Circunscrição I'!P49,'Circunscrição I'!P49&lt;='Circunscrição I'!$V49),'Circunscrição I'!P49,"excluído*"),"")</f>
        <v>87.52</v>
      </c>
      <c r="Q136" s="121" t="str">
        <f>IF('Circunscrição I'!Q49&gt;0,IF(AND('Circunscrição I'!$U49&lt;='Circunscrição I'!Q49,'Circunscrição I'!Q49&lt;='Circunscrição I'!$V49),'Circunscrição I'!Q49,"excluído*"),"")</f>
        <v>excluído*</v>
      </c>
      <c r="R136" s="121">
        <f>IF('Circunscrição I'!R49&gt;0,IF(AND('Circunscrição I'!$U49&lt;='Circunscrição I'!R49,'Circunscrição I'!R49&lt;='Circunscrição I'!$V49),'Circunscrição I'!R49,"excluído*"),"")</f>
        <v>107.5</v>
      </c>
      <c r="S136" s="128">
        <f t="shared" si="24"/>
        <v>101.33</v>
      </c>
      <c r="T136" s="129"/>
      <c r="U136" s="130">
        <f t="shared" si="18"/>
        <v>3039.9</v>
      </c>
      <c r="V136" s="131"/>
      <c r="W136" s="37" t="s">
        <v>46</v>
      </c>
    </row>
    <row r="137" ht="12.75" customHeight="1">
      <c r="A137" s="126" t="str">
        <f t="shared" si="17"/>
        <v>4.16</v>
      </c>
      <c r="B137" s="100" t="str">
        <f>IF('Circunscrição I'!B50="","",'Circunscrição I'!B50)</f>
        <v>Contatora</v>
      </c>
      <c r="C137" s="101">
        <f>IF('Circunscrição I'!C50="","",'Circunscrição I'!C50)</f>
        <v>30</v>
      </c>
      <c r="D137" s="101" t="str">
        <f>IF('Circunscrição I'!D50="","",'Circunscrição I'!D50)</f>
        <v>unid.</v>
      </c>
      <c r="E137" s="121">
        <f>IF('Circunscrição I'!E50&gt;0,IF(AND('Circunscrição I'!$U50&lt;='Circunscrição I'!E50,'Circunscrição I'!E50&lt;='Circunscrição I'!$V50),'Circunscrição I'!E50,"excluído*"),"")</f>
        <v>60</v>
      </c>
      <c r="F137" s="121" t="str">
        <f>IF('Circunscrição I'!F50&gt;0,IF(AND('Circunscrição I'!$U50&lt;='Circunscrição I'!F50,'Circunscrição I'!F50&lt;='Circunscrição I'!$V50),'Circunscrição I'!F50,"excluído*"),"")</f>
        <v>excluído*</v>
      </c>
      <c r="G137" s="121">
        <f>IF('Circunscrição I'!G50&gt;0,IF(AND('Circunscrição I'!$U50&lt;='Circunscrição I'!G50,'Circunscrição I'!G50&lt;='Circunscrição I'!$V50),'Circunscrição I'!G50,"excluído*"),"")</f>
        <v>48.3</v>
      </c>
      <c r="H137" s="121">
        <f>IF('Circunscrição I'!H50&gt;0,IF(AND('Circunscrição I'!$U50&lt;='Circunscrição I'!H50,'Circunscrição I'!H50&lt;='Circunscrição I'!$V50),'Circunscrição I'!H50,"excluído*"),"")</f>
        <v>90.9</v>
      </c>
      <c r="I137" s="121">
        <f>IF('Circunscrição I'!I50&gt;0,IF(AND('Circunscrição I'!$U50&lt;='Circunscrição I'!I50,'Circunscrição I'!I50&lt;='Circunscrição I'!$V50),'Circunscrição I'!I50,"excluído*"),"")</f>
        <v>160.44</v>
      </c>
      <c r="J137" s="121">
        <f>IF('Circunscrição I'!J50&gt;0,IF(AND('Circunscrição I'!$U50&lt;='Circunscrição I'!J50,'Circunscrição I'!J50&lt;='Circunscrição I'!$V50),'Circunscrição I'!J50,"excluído*"),"")</f>
        <v>120</v>
      </c>
      <c r="K137" s="121">
        <f>IF('Circunscrição I'!K50&gt;0,IF(AND('Circunscrição I'!$U50&lt;='Circunscrição I'!K50,'Circunscrição I'!K50&lt;='Circunscrição I'!$V50),'Circunscrição I'!K50,"excluído*"),"")</f>
        <v>89</v>
      </c>
      <c r="L137" s="121" t="str">
        <f>IF('Circunscrição I'!L50&gt;0,IF(AND('Circunscrição I'!$U50&lt;='Circunscrição I'!L50,'Circunscrição I'!L50&lt;='Circunscrição I'!$V50),'Circunscrição I'!L50,"excluído*"),"")</f>
        <v/>
      </c>
      <c r="M137" s="121" t="str">
        <f>IF('Circunscrição I'!M50&gt;0,IF(AND('Circunscrição I'!$U50&lt;='Circunscrição I'!M50,'Circunscrição I'!M50&lt;='Circunscrição I'!$V50),'Circunscrição I'!M50,"excluído*"),"")</f>
        <v/>
      </c>
      <c r="N137" s="121" t="str">
        <f>IF('Circunscrição I'!N50&gt;0,IF(AND('Circunscrição I'!$U50&lt;='Circunscrição I'!N50,'Circunscrição I'!N50&lt;='Circunscrição I'!$V50),'Circunscrição I'!N50,"excluído*"),"")</f>
        <v/>
      </c>
      <c r="O137" s="121" t="str">
        <f>IF('Circunscrição I'!O50&gt;0,IF(AND('Circunscrição I'!$U50&lt;='Circunscrição I'!O50,'Circunscrição I'!O50&lt;='Circunscrição I'!$V50),'Circunscrição I'!O50,"excluído*"),"")</f>
        <v/>
      </c>
      <c r="P137" s="121" t="str">
        <f>IF('Circunscrição I'!P50&gt;0,IF(AND('Circunscrição I'!$U50&lt;='Circunscrição I'!P50,'Circunscrição I'!P50&lt;='Circunscrição I'!$V50),'Circunscrição I'!P50,"excluído*"),"")</f>
        <v/>
      </c>
      <c r="Q137" s="121" t="str">
        <f>IF('Circunscrição I'!Q50&gt;0,IF(AND('Circunscrição I'!$U50&lt;='Circunscrição I'!Q50,'Circunscrição I'!Q50&lt;='Circunscrição I'!$V50),'Circunscrição I'!Q50,"excluído*"),"")</f>
        <v/>
      </c>
      <c r="R137" s="121">
        <f>IF('Circunscrição I'!R50&gt;0,IF(AND('Circunscrição I'!$U50&lt;='Circunscrição I'!R50,'Circunscrição I'!R50&lt;='Circunscrição I'!$V50),'Circunscrição I'!R50,"excluído*"),"")</f>
        <v>101.16</v>
      </c>
      <c r="S137" s="128">
        <f t="shared" si="24"/>
        <v>95.69</v>
      </c>
      <c r="T137" s="129"/>
      <c r="U137" s="130">
        <f t="shared" si="18"/>
        <v>2870.7</v>
      </c>
      <c r="V137" s="131"/>
      <c r="W137" s="37" t="s">
        <v>46</v>
      </c>
    </row>
    <row r="138" ht="12.75" customHeight="1">
      <c r="A138" s="126" t="str">
        <f t="shared" si="17"/>
        <v>4.17</v>
      </c>
      <c r="B138" s="100" t="str">
        <f>IF('Circunscrição I'!B51="","",'Circunscrição I'!B51)</f>
        <v>Canaletas de PVC para passagem de fiação</v>
      </c>
      <c r="C138" s="101">
        <f>IF('Circunscrição I'!C51="","",'Circunscrição I'!C51)</f>
        <v>30</v>
      </c>
      <c r="D138" s="101" t="str">
        <f>IF('Circunscrição I'!D51="","",'Circunscrição I'!D51)</f>
        <v>unid.</v>
      </c>
      <c r="E138" s="121" t="str">
        <f>IF('Circunscrição I'!E51&gt;0,IF(AND('Circunscrição I'!$U51&lt;='Circunscrição I'!E51,'Circunscrição I'!E51&lt;='Circunscrição I'!$V51),'Circunscrição I'!E51,"excluído*"),"")</f>
        <v>excluído*</v>
      </c>
      <c r="F138" s="121">
        <f>IF('Circunscrição I'!F51&gt;0,IF(AND('Circunscrição I'!$U51&lt;='Circunscrição I'!F51,'Circunscrição I'!F51&lt;='Circunscrição I'!$V51),'Circunscrição I'!F51,"excluído*"),"")</f>
        <v>42</v>
      </c>
      <c r="G138" s="121" t="str">
        <f>IF('Circunscrição I'!G51&gt;0,IF(AND('Circunscrição I'!$U51&lt;='Circunscrição I'!G51,'Circunscrição I'!G51&lt;='Circunscrição I'!$V51),'Circunscrição I'!G51,"excluído*"),"")</f>
        <v>excluído*</v>
      </c>
      <c r="H138" s="121">
        <f>IF('Circunscrição I'!H51&gt;0,IF(AND('Circunscrição I'!$U51&lt;='Circunscrição I'!H51,'Circunscrição I'!H51&lt;='Circunscrição I'!$V51),'Circunscrição I'!H51,"excluído*"),"")</f>
        <v>31.9</v>
      </c>
      <c r="I138" s="121">
        <f>IF('Circunscrição I'!I51&gt;0,IF(AND('Circunscrição I'!$U51&lt;='Circunscrição I'!I51,'Circunscrição I'!I51&lt;='Circunscrição I'!$V51),'Circunscrição I'!I51,"excluído*"),"")</f>
        <v>37.05</v>
      </c>
      <c r="J138" s="121" t="str">
        <f>IF('Circunscrição I'!J51&gt;0,IF(AND('Circunscrição I'!$U51&lt;='Circunscrição I'!J51,'Circunscrição I'!J51&lt;='Circunscrição I'!$V51),'Circunscrição I'!J51,"excluído*"),"")</f>
        <v/>
      </c>
      <c r="K138" s="121" t="str">
        <f>IF('Circunscrição I'!K51&gt;0,IF(AND('Circunscrição I'!$U51&lt;='Circunscrição I'!K51,'Circunscrição I'!K51&lt;='Circunscrição I'!$V51),'Circunscrição I'!K51,"excluído*"),"")</f>
        <v/>
      </c>
      <c r="L138" s="121" t="str">
        <f>IF('Circunscrição I'!L51&gt;0,IF(AND('Circunscrição I'!$U51&lt;='Circunscrição I'!L51,'Circunscrição I'!L51&lt;='Circunscrição I'!$V51),'Circunscrição I'!L51,"excluído*"),"")</f>
        <v/>
      </c>
      <c r="M138" s="121" t="str">
        <f>IF('Circunscrição I'!M51&gt;0,IF(AND('Circunscrição I'!$U51&lt;='Circunscrição I'!M51,'Circunscrição I'!M51&lt;='Circunscrição I'!$V51),'Circunscrição I'!M51,"excluído*"),"")</f>
        <v/>
      </c>
      <c r="N138" s="121" t="str">
        <f>IF('Circunscrição I'!N51&gt;0,IF(AND('Circunscrição I'!$U51&lt;='Circunscrição I'!N51,'Circunscrição I'!N51&lt;='Circunscrição I'!$V51),'Circunscrição I'!N51,"excluído*"),"")</f>
        <v/>
      </c>
      <c r="O138" s="121" t="str">
        <f>IF('Circunscrição I'!O51&gt;0,IF(AND('Circunscrição I'!$U51&lt;='Circunscrição I'!O51,'Circunscrição I'!O51&lt;='Circunscrição I'!$V51),'Circunscrição I'!O51,"excluído*"),"")</f>
        <v/>
      </c>
      <c r="P138" s="121" t="str">
        <f>IF('Circunscrição I'!P51&gt;0,IF(AND('Circunscrição I'!$U51&lt;='Circunscrição I'!P51,'Circunscrição I'!P51&lt;='Circunscrição I'!$V51),'Circunscrição I'!P51,"excluído*"),"")</f>
        <v/>
      </c>
      <c r="Q138" s="121" t="str">
        <f>IF('Circunscrição I'!Q51&gt;0,IF(AND('Circunscrição I'!$U51&lt;='Circunscrição I'!Q51,'Circunscrição I'!Q51&lt;='Circunscrição I'!$V51),'Circunscrição I'!Q51,"excluído*"),"")</f>
        <v/>
      </c>
      <c r="R138" s="121">
        <f>IF('Circunscrição I'!R51&gt;0,IF(AND('Circunscrição I'!$U51&lt;='Circunscrição I'!R51,'Circunscrição I'!R51&lt;='Circunscrição I'!$V51),'Circunscrição I'!R51,"excluído*"),"")</f>
        <v>47.05</v>
      </c>
      <c r="S138" s="128">
        <f t="shared" si="24"/>
        <v>39.5</v>
      </c>
      <c r="T138" s="129"/>
      <c r="U138" s="130">
        <f t="shared" si="18"/>
        <v>1185</v>
      </c>
      <c r="V138" s="131"/>
      <c r="W138" s="37" t="s">
        <v>46</v>
      </c>
    </row>
    <row r="139" ht="12.75" customHeight="1">
      <c r="A139" s="126" t="str">
        <f t="shared" si="17"/>
        <v>4.18</v>
      </c>
      <c r="B139" s="100" t="str">
        <f>IF('Circunscrição I'!B52="","",'Circunscrição I'!B52)</f>
        <v>Plugue e tomada</v>
      </c>
      <c r="C139" s="101">
        <f>IF('Circunscrição I'!C52="","",'Circunscrição I'!C52)</f>
        <v>30</v>
      </c>
      <c r="D139" s="101" t="str">
        <f>IF('Circunscrição I'!D52="","",'Circunscrição I'!D52)</f>
        <v>unid.</v>
      </c>
      <c r="E139" s="127">
        <f>IF('Circunscrição I'!E52&gt;0,IF(AND('Circunscrição I'!$U52&lt;='Circunscrição I'!E52,'Circunscrição I'!E52&lt;='Circunscrição I'!$V52),'Circunscrição I'!E52,"excluído*"),"")</f>
        <v>35</v>
      </c>
      <c r="F139" s="127" t="str">
        <f>IF('Circunscrição I'!F52&gt;0,IF(AND('Circunscrição I'!$U52&lt;='Circunscrição I'!F52,'Circunscrição I'!F52&lt;='Circunscrição I'!$V52),'Circunscrição I'!F52,"excluído*"),"")</f>
        <v>excluído*</v>
      </c>
      <c r="G139" s="127">
        <f>IF('Circunscrição I'!G52&gt;0,IF(AND('Circunscrição I'!$U52&lt;='Circunscrição I'!G52,'Circunscrição I'!G52&lt;='Circunscrição I'!$V52),'Circunscrição I'!G52,"excluído*"),"")</f>
        <v>25.39</v>
      </c>
      <c r="H139" s="127">
        <f>IF('Circunscrição I'!H52&gt;0,IF(AND('Circunscrição I'!$U52&lt;='Circunscrição I'!H52,'Circunscrição I'!H52&lt;='Circunscrição I'!$V52),'Circunscrição I'!H52,"excluído*"),"")</f>
        <v>31.2</v>
      </c>
      <c r="I139" s="127" t="str">
        <f>IF('Circunscrição I'!I52&gt;0,IF(AND('Circunscrição I'!$U52&lt;='Circunscrição I'!I52,'Circunscrição I'!I52&lt;='Circunscrição I'!$V52),'Circunscrição I'!I52,"excluído*"),"")</f>
        <v>excluído*</v>
      </c>
      <c r="J139" s="127" t="str">
        <f>IF('Circunscrição I'!J52&gt;0,IF(AND('Circunscrição I'!$U52&lt;='Circunscrição I'!J52,'Circunscrição I'!J52&lt;='Circunscrição I'!$V52),'Circunscrição I'!J52,"excluído*"),"")</f>
        <v/>
      </c>
      <c r="K139" s="127" t="str">
        <f>IF('Circunscrição I'!K52&gt;0,IF(AND('Circunscrição I'!$U52&lt;='Circunscrição I'!K52,'Circunscrição I'!K52&lt;='Circunscrição I'!$V52),'Circunscrição I'!K52,"excluído*"),"")</f>
        <v/>
      </c>
      <c r="L139" s="127" t="str">
        <f>IF('Circunscrição I'!L52&gt;0,IF(AND('Circunscrição I'!$U52&lt;='Circunscrição I'!L52,'Circunscrição I'!L52&lt;='Circunscrição I'!$V52),'Circunscrição I'!L52,"excluído*"),"")</f>
        <v/>
      </c>
      <c r="M139" s="127" t="str">
        <f>IF('Circunscrição I'!M52&gt;0,IF(AND('Circunscrição I'!$U52&lt;='Circunscrição I'!M52,'Circunscrição I'!M52&lt;='Circunscrição I'!$V52),'Circunscrição I'!M52,"excluído*"),"")</f>
        <v/>
      </c>
      <c r="N139" s="127" t="str">
        <f>IF('Circunscrição I'!N52&gt;0,IF(AND('Circunscrição I'!$U52&lt;='Circunscrição I'!N52,'Circunscrição I'!N52&lt;='Circunscrição I'!$V52),'Circunscrição I'!N52,"excluído*"),"")</f>
        <v/>
      </c>
      <c r="O139" s="127" t="str">
        <f>IF('Circunscrição I'!O52&gt;0,IF(AND('Circunscrição I'!$U52&lt;='Circunscrição I'!O52,'Circunscrição I'!O52&lt;='Circunscrição I'!$V52),'Circunscrição I'!O52,"excluído*"),"")</f>
        <v/>
      </c>
      <c r="P139" s="127" t="str">
        <f>IF('Circunscrição I'!P52&gt;0,IF(AND('Circunscrição I'!$U52&lt;='Circunscrição I'!P52,'Circunscrição I'!P52&lt;='Circunscrição I'!$V52),'Circunscrição I'!P52,"excluído*"),"")</f>
        <v/>
      </c>
      <c r="Q139" s="127" t="str">
        <f>IF('Circunscrição I'!Q52&gt;0,IF(AND('Circunscrição I'!$U52&lt;='Circunscrição I'!Q52,'Circunscrição I'!Q52&lt;='Circunscrição I'!$V52),'Circunscrição I'!Q52,"excluído*"),"")</f>
        <v/>
      </c>
      <c r="R139" s="127">
        <f>IF('Circunscrição I'!R52&gt;0,IF(AND('Circunscrição I'!$U52&lt;='Circunscrição I'!R52,'Circunscrição I'!R52&lt;='Circunscrição I'!$V52),'Circunscrição I'!R52,"excluído*"),"")</f>
        <v>21.99</v>
      </c>
      <c r="S139" s="128">
        <f t="shared" si="24"/>
        <v>28.4</v>
      </c>
      <c r="T139" s="129"/>
      <c r="U139" s="130">
        <f t="shared" si="18"/>
        <v>852</v>
      </c>
      <c r="V139" s="131"/>
      <c r="W139" s="37" t="s">
        <v>46</v>
      </c>
    </row>
    <row r="140" ht="24.75" customHeight="1">
      <c r="A140" s="107">
        <f t="shared" si="17"/>
        <v>5</v>
      </c>
      <c r="B140" s="133" t="str">
        <f>IF('Circunscrição I'!B53="","",'Circunscrição I'!B53)</f>
        <v>Peças para evaporador e condensador</v>
      </c>
      <c r="C140" s="132" t="str">
        <f t="shared" ref="C140:D140" si="25">C53</f>
        <v/>
      </c>
      <c r="D140" s="132" t="str">
        <f t="shared" si="25"/>
        <v/>
      </c>
      <c r="E140" s="110" t="str">
        <f>IF('Circunscrição I'!E53&gt;0,IF(AND('Circunscrição I'!$U53&lt;='Circunscrição I'!E53,'Circunscrição I'!E53&lt;='Circunscrição I'!$V53),'Circunscrição I'!E53,"excluído*"),"")</f>
        <v/>
      </c>
      <c r="F140" s="110" t="str">
        <f>IF('Circunscrição I'!F53&gt;0,IF(AND('Circunscrição I'!$U53&lt;='Circunscrição I'!F53,'Circunscrição I'!F53&lt;='Circunscrição I'!$V53),'Circunscrição I'!F53,"excluído*"),"")</f>
        <v/>
      </c>
      <c r="G140" s="110" t="str">
        <f>IF('Circunscrição I'!G53&gt;0,IF(AND('Circunscrição I'!$U53&lt;='Circunscrição I'!G53,'Circunscrição I'!G53&lt;='Circunscrição I'!$V53),'Circunscrição I'!G53,"excluído*"),"")</f>
        <v/>
      </c>
      <c r="H140" s="110" t="str">
        <f>IF('Circunscrição I'!H53&gt;0,IF(AND('Circunscrição I'!$U53&lt;='Circunscrição I'!H53,'Circunscrição I'!H53&lt;='Circunscrição I'!$V53),'Circunscrição I'!H53,"excluído*"),"")</f>
        <v/>
      </c>
      <c r="I140" s="110" t="str">
        <f>IF('Circunscrição I'!I53&gt;0,IF(AND('Circunscrição I'!$U53&lt;='Circunscrição I'!I53,'Circunscrição I'!I53&lt;='Circunscrição I'!$V53),'Circunscrição I'!I53,"excluído*"),"")</f>
        <v/>
      </c>
      <c r="J140" s="110" t="str">
        <f>IF('Circunscrição I'!J53&gt;0,IF(AND('Circunscrição I'!$U53&lt;='Circunscrição I'!J53,'Circunscrição I'!J53&lt;='Circunscrição I'!$V53),'Circunscrição I'!J53,"excluído*"),"")</f>
        <v/>
      </c>
      <c r="K140" s="110" t="str">
        <f>IF('Circunscrição I'!K53&gt;0,IF(AND('Circunscrição I'!$U53&lt;='Circunscrição I'!K53,'Circunscrição I'!K53&lt;='Circunscrição I'!$V53),'Circunscrição I'!K53,"excluído*"),"")</f>
        <v/>
      </c>
      <c r="L140" s="110" t="str">
        <f>IF('Circunscrição I'!L53&gt;0,IF(AND('Circunscrição I'!$U53&lt;='Circunscrição I'!L53,'Circunscrição I'!L53&lt;='Circunscrição I'!$V53),'Circunscrição I'!L53,"excluído*"),"")</f>
        <v/>
      </c>
      <c r="M140" s="110" t="str">
        <f>IF('Circunscrição I'!M53&gt;0,IF(AND('Circunscrição I'!$U53&lt;='Circunscrição I'!M53,'Circunscrição I'!M53&lt;='Circunscrição I'!$V53),'Circunscrição I'!M53,"excluído*"),"")</f>
        <v/>
      </c>
      <c r="N140" s="110" t="str">
        <f>IF('Circunscrição I'!N53&gt;0,IF(AND('Circunscrição I'!$U53&lt;='Circunscrição I'!N53,'Circunscrição I'!N53&lt;='Circunscrição I'!$V53),'Circunscrição I'!N53,"excluído*"),"")</f>
        <v/>
      </c>
      <c r="O140" s="110" t="str">
        <f>IF('Circunscrição I'!O53&gt;0,IF(AND('Circunscrição I'!$U53&lt;='Circunscrição I'!O53,'Circunscrição I'!O53&lt;='Circunscrição I'!$V53),'Circunscrição I'!O53,"excluído*"),"")</f>
        <v/>
      </c>
      <c r="P140" s="110" t="str">
        <f>IF('Circunscrição I'!P53&gt;0,IF(AND('Circunscrição I'!$U53&lt;='Circunscrição I'!P53,'Circunscrição I'!P53&lt;='Circunscrição I'!$V53),'Circunscrição I'!P53,"excluído*"),"")</f>
        <v/>
      </c>
      <c r="Q140" s="110" t="str">
        <f>IF('Circunscrição I'!Q53&gt;0,IF(AND('Circunscrição I'!$U53&lt;='Circunscrição I'!Q53,'Circunscrição I'!Q53&lt;='Circunscrição I'!$V53),'Circunscrição I'!Q53,"excluído*"),"")</f>
        <v/>
      </c>
      <c r="R140" s="111"/>
      <c r="S140" s="112"/>
      <c r="T140" s="112"/>
      <c r="U140" s="113" t="str">
        <f t="shared" si="18"/>
        <v/>
      </c>
      <c r="V140" s="114"/>
      <c r="W140" s="41"/>
    </row>
    <row r="141" ht="12.75" customHeight="1">
      <c r="A141" s="115">
        <f t="shared" si="17"/>
        <v>43835</v>
      </c>
      <c r="B141" s="100" t="str">
        <f>IF('Circunscrição I'!B54="","",'Circunscrição I'!B54)</f>
        <v>Bucha do coxim da turbina</v>
      </c>
      <c r="C141" s="101">
        <f>IF('Circunscrição I'!C54="","",'Circunscrição I'!C54)</f>
        <v>50</v>
      </c>
      <c r="D141" s="101" t="str">
        <f>IF('Circunscrição I'!D54="","",'Circunscrição I'!D54)</f>
        <v>unid.</v>
      </c>
      <c r="E141" s="116" t="str">
        <f>IF('Circunscrição I'!E54&gt;0,IF(AND('Circunscrição I'!$U54&lt;='Circunscrição I'!E54,'Circunscrição I'!E54&lt;='Circunscrição I'!$V54),'Circunscrição I'!E54,"excluído*"),"")</f>
        <v>excluído*</v>
      </c>
      <c r="F141" s="116" t="str">
        <f>IF('Circunscrição I'!F54&gt;0,IF(AND('Circunscrição I'!$U54&lt;='Circunscrição I'!F54,'Circunscrição I'!F54&lt;='Circunscrição I'!$V54),'Circunscrição I'!F54,"excluído*"),"")</f>
        <v>excluído*</v>
      </c>
      <c r="G141" s="116">
        <f>IF('Circunscrição I'!G54&gt;0,IF(AND('Circunscrição I'!$U54&lt;='Circunscrição I'!G54,'Circunscrição I'!G54&lt;='Circunscrição I'!$V54),'Circunscrição I'!G54,"excluído*"),"")</f>
        <v>49.9</v>
      </c>
      <c r="H141" s="116">
        <f>IF('Circunscrição I'!H54&gt;0,IF(AND('Circunscrição I'!$U54&lt;='Circunscrição I'!H54,'Circunscrição I'!H54&lt;='Circunscrição I'!$V54),'Circunscrição I'!H54,"excluído*"),"")</f>
        <v>48.9</v>
      </c>
      <c r="I141" s="116">
        <f>IF('Circunscrição I'!I54&gt;0,IF(AND('Circunscrição I'!$U54&lt;='Circunscrição I'!I54,'Circunscrição I'!I54&lt;='Circunscrição I'!$V54),'Circunscrição I'!I54,"excluído*"),"")</f>
        <v>35.1</v>
      </c>
      <c r="J141" s="116" t="str">
        <f>IF('Circunscrição I'!J54&gt;0,IF(AND('Circunscrição I'!$U54&lt;='Circunscrição I'!J54,'Circunscrição I'!J54&lt;='Circunscrição I'!$V54),'Circunscrição I'!J54,"excluído*"),"")</f>
        <v/>
      </c>
      <c r="K141" s="116" t="str">
        <f>IF('Circunscrição I'!K54&gt;0,IF(AND('Circunscrição I'!$U54&lt;='Circunscrição I'!K54,'Circunscrição I'!K54&lt;='Circunscrição I'!$V54),'Circunscrição I'!K54,"excluído*"),"")</f>
        <v/>
      </c>
      <c r="L141" s="116" t="str">
        <f>IF('Circunscrição I'!L54&gt;0,IF(AND('Circunscrição I'!$U54&lt;='Circunscrição I'!L54,'Circunscrição I'!L54&lt;='Circunscrição I'!$V54),'Circunscrição I'!L54,"excluído*"),"")</f>
        <v/>
      </c>
      <c r="M141" s="116" t="str">
        <f>IF('Circunscrição I'!M54&gt;0,IF(AND('Circunscrição I'!$U54&lt;='Circunscrição I'!M54,'Circunscrição I'!M54&lt;='Circunscrição I'!$V54),'Circunscrição I'!M54,"excluído*"),"")</f>
        <v/>
      </c>
      <c r="N141" s="116" t="str">
        <f>IF('Circunscrição I'!N54&gt;0,IF(AND('Circunscrição I'!$U54&lt;='Circunscrição I'!N54,'Circunscrição I'!N54&lt;='Circunscrição I'!$V54),'Circunscrição I'!N54,"excluído*"),"")</f>
        <v/>
      </c>
      <c r="O141" s="116" t="str">
        <f>IF('Circunscrição I'!O54&gt;0,IF(AND('Circunscrição I'!$U54&lt;='Circunscrição I'!O54,'Circunscrição I'!O54&lt;='Circunscrição I'!$V54),'Circunscrição I'!O54,"excluído*"),"")</f>
        <v/>
      </c>
      <c r="P141" s="116" t="str">
        <f>IF('Circunscrição I'!P54&gt;0,IF(AND('Circunscrição I'!$U54&lt;='Circunscrição I'!P54,'Circunscrição I'!P54&lt;='Circunscrição I'!$V54),'Circunscrição I'!P54,"excluído*"),"")</f>
        <v/>
      </c>
      <c r="Q141" s="116" t="str">
        <f>IF('Circunscrição I'!Q54&gt;0,IF(AND('Circunscrição I'!$U54&lt;='Circunscrição I'!Q54,'Circunscrição I'!Q54&lt;='Circunscrição I'!$V54),'Circunscrição I'!Q54,"excluído*"),"")</f>
        <v/>
      </c>
      <c r="R141" s="116">
        <f>IF('Circunscrição I'!R54&gt;0,IF(AND('Circunscrição I'!$U54&lt;='Circunscrição I'!R54,'Circunscrição I'!R54&lt;='Circunscrição I'!$V54),'Circunscrição I'!R54,"excluído*"),"")</f>
        <v>54.85</v>
      </c>
      <c r="S141" s="128">
        <f t="shared" ref="S141:S172" si="26">IF(SUM(E141:R141)&gt;0,ROUND(AVERAGE(E141:R141),2),"")</f>
        <v>47.19</v>
      </c>
      <c r="T141" s="129"/>
      <c r="U141" s="130">
        <f t="shared" si="18"/>
        <v>2359.5</v>
      </c>
      <c r="V141" s="131"/>
      <c r="W141" s="37" t="s">
        <v>46</v>
      </c>
    </row>
    <row r="142" ht="12.75" customHeight="1">
      <c r="A142" s="115">
        <f t="shared" si="17"/>
        <v>43866</v>
      </c>
      <c r="B142" s="100" t="str">
        <f>IF('Circunscrição I'!B55="","",'Circunscrição I'!B55)</f>
        <v>Coxim da turbina</v>
      </c>
      <c r="C142" s="101">
        <f>IF('Circunscrição I'!C55="","",'Circunscrição I'!C55)</f>
        <v>50</v>
      </c>
      <c r="D142" s="101" t="str">
        <f>IF('Circunscrição I'!D55="","",'Circunscrição I'!D55)</f>
        <v>unid.</v>
      </c>
      <c r="E142" s="121" t="str">
        <f>IF('Circunscrição I'!E55&gt;0,IF(AND('Circunscrição I'!$U55&lt;='Circunscrição I'!E55,'Circunscrição I'!E55&lt;='Circunscrição I'!$V55),'Circunscrição I'!E55,"excluído*"),"")</f>
        <v>excluído*</v>
      </c>
      <c r="F142" s="121">
        <f>IF('Circunscrição I'!F55&gt;0,IF(AND('Circunscrição I'!$U55&lt;='Circunscrição I'!F55,'Circunscrição I'!F55&lt;='Circunscrição I'!$V55),'Circunscrição I'!F55,"excluído*"),"")</f>
        <v>38.9</v>
      </c>
      <c r="G142" s="121">
        <f>IF('Circunscrição I'!G55&gt;0,IF(AND('Circunscrição I'!$U55&lt;='Circunscrição I'!G55,'Circunscrição I'!G55&lt;='Circunscrição I'!$V55),'Circunscrição I'!G55,"excluído*"),"")</f>
        <v>23.01</v>
      </c>
      <c r="H142" s="121">
        <f>IF('Circunscrição I'!H55&gt;0,IF(AND('Circunscrição I'!$U55&lt;='Circunscrição I'!H55,'Circunscrição I'!H55&lt;='Circunscrição I'!$V55),'Circunscrição I'!H55,"excluído*"),"")</f>
        <v>30</v>
      </c>
      <c r="I142" s="121" t="str">
        <f>IF('Circunscrição I'!I55&gt;0,IF(AND('Circunscrição I'!$U55&lt;='Circunscrição I'!I55,'Circunscrição I'!I55&lt;='Circunscrição I'!$V55),'Circunscrição I'!I55,"excluído*"),"")</f>
        <v>excluído*</v>
      </c>
      <c r="J142" s="121" t="str">
        <f>IF('Circunscrição I'!J55&gt;0,IF(AND('Circunscrição I'!$U55&lt;='Circunscrição I'!J55,'Circunscrição I'!J55&lt;='Circunscrição I'!$V55),'Circunscrição I'!J55,"excluído*"),"")</f>
        <v/>
      </c>
      <c r="K142" s="121" t="str">
        <f>IF('Circunscrição I'!K55&gt;0,IF(AND('Circunscrição I'!$U55&lt;='Circunscrição I'!K55,'Circunscrição I'!K55&lt;='Circunscrição I'!$V55),'Circunscrição I'!K55,"excluído*"),"")</f>
        <v/>
      </c>
      <c r="L142" s="121" t="str">
        <f>IF('Circunscrição I'!L55&gt;0,IF(AND('Circunscrição I'!$U55&lt;='Circunscrição I'!L55,'Circunscrição I'!L55&lt;='Circunscrição I'!$V55),'Circunscrição I'!L55,"excluído*"),"")</f>
        <v/>
      </c>
      <c r="M142" s="121" t="str">
        <f>IF('Circunscrição I'!M55&gt;0,IF(AND('Circunscrição I'!$U55&lt;='Circunscrição I'!M55,'Circunscrição I'!M55&lt;='Circunscrição I'!$V55),'Circunscrição I'!M55,"excluído*"),"")</f>
        <v/>
      </c>
      <c r="N142" s="121" t="str">
        <f>IF('Circunscrição I'!N55&gt;0,IF(AND('Circunscrição I'!$U55&lt;='Circunscrição I'!N55,'Circunscrição I'!N55&lt;='Circunscrição I'!$V55),'Circunscrição I'!N55,"excluído*"),"")</f>
        <v/>
      </c>
      <c r="O142" s="121" t="str">
        <f>IF('Circunscrição I'!O55&gt;0,IF(AND('Circunscrição I'!$U55&lt;='Circunscrição I'!O55,'Circunscrição I'!O55&lt;='Circunscrição I'!$V55),'Circunscrição I'!O55,"excluído*"),"")</f>
        <v/>
      </c>
      <c r="P142" s="121" t="str">
        <f>IF('Circunscrição I'!P55&gt;0,IF(AND('Circunscrição I'!$U55&lt;='Circunscrição I'!P55,'Circunscrição I'!P55&lt;='Circunscrição I'!$V55),'Circunscrição I'!P55,"excluído*"),"")</f>
        <v/>
      </c>
      <c r="Q142" s="121" t="str">
        <f>IF('Circunscrição I'!Q55&gt;0,IF(AND('Circunscrição I'!$U55&lt;='Circunscrição I'!Q55,'Circunscrição I'!Q55&lt;='Circunscrição I'!$V55),'Circunscrição I'!Q55,"excluído*"),"")</f>
        <v/>
      </c>
      <c r="R142" s="121">
        <f>IF('Circunscrição I'!R55&gt;0,IF(AND('Circunscrição I'!$U55&lt;='Circunscrição I'!R55,'Circunscrição I'!R55&lt;='Circunscrição I'!$V55),'Circunscrição I'!R55,"excluído*"),"")</f>
        <v>44.17</v>
      </c>
      <c r="S142" s="128">
        <f t="shared" si="26"/>
        <v>34.02</v>
      </c>
      <c r="T142" s="129"/>
      <c r="U142" s="130">
        <f t="shared" si="18"/>
        <v>1701</v>
      </c>
      <c r="V142" s="131"/>
      <c r="W142" s="37" t="s">
        <v>46</v>
      </c>
    </row>
    <row r="143" ht="12.75" customHeight="1">
      <c r="A143" s="115">
        <f t="shared" si="17"/>
        <v>43895</v>
      </c>
      <c r="B143" s="100" t="str">
        <f>IF('Circunscrição I'!B56="","",'Circunscrição I'!B56)</f>
        <v>Bandeja do dreno</v>
      </c>
      <c r="C143" s="101">
        <f>IF('Circunscrição I'!C56="","",'Circunscrição I'!C56)</f>
        <v>50</v>
      </c>
      <c r="D143" s="101" t="str">
        <f>IF('Circunscrição I'!D56="","",'Circunscrição I'!D56)</f>
        <v>unid.</v>
      </c>
      <c r="E143" s="121">
        <f>IF('Circunscrição I'!E56&gt;0,IF(AND('Circunscrição I'!$U56&lt;='Circunscrição I'!E56,'Circunscrição I'!E56&lt;='Circunscrição I'!$V56),'Circunscrição I'!E56,"excluído*"),"")</f>
        <v>170</v>
      </c>
      <c r="F143" s="121" t="str">
        <f>IF('Circunscrição I'!F56&gt;0,IF(AND('Circunscrição I'!$U56&lt;='Circunscrição I'!F56,'Circunscrição I'!F56&lt;='Circunscrição I'!$V56),'Circunscrição I'!F56,"excluído*"),"")</f>
        <v>excluído*</v>
      </c>
      <c r="G143" s="121">
        <f>IF('Circunscrição I'!G56&gt;0,IF(AND('Circunscrição I'!$U56&lt;='Circunscrição I'!G56,'Circunscrição I'!G56&lt;='Circunscrição I'!$V56),'Circunscrição I'!G56,"excluído*"),"")</f>
        <v>134.9</v>
      </c>
      <c r="H143" s="121">
        <f>IF('Circunscrição I'!H56&gt;0,IF(AND('Circunscrição I'!$U56&lt;='Circunscrição I'!H56,'Circunscrição I'!H56&lt;='Circunscrição I'!$V56),'Circunscrição I'!H56,"excluído*"),"")</f>
        <v>124.99</v>
      </c>
      <c r="I143" s="121">
        <f>IF('Circunscrição I'!I56&gt;0,IF(AND('Circunscrição I'!$U56&lt;='Circunscrição I'!I56,'Circunscrição I'!I56&lt;='Circunscrição I'!$V56),'Circunscrição I'!I56,"excluído*"),"")</f>
        <v>194.99</v>
      </c>
      <c r="J143" s="121" t="str">
        <f>IF('Circunscrição I'!J56&gt;0,IF(AND('Circunscrição I'!$U56&lt;='Circunscrição I'!J56,'Circunscrição I'!J56&lt;='Circunscrição I'!$V56),'Circunscrição I'!J56,"excluído*"),"")</f>
        <v/>
      </c>
      <c r="K143" s="121" t="str">
        <f>IF('Circunscrição I'!K56&gt;0,IF(AND('Circunscrição I'!$U56&lt;='Circunscrição I'!K56,'Circunscrição I'!K56&lt;='Circunscrição I'!$V56),'Circunscrição I'!K56,"excluído*"),"")</f>
        <v/>
      </c>
      <c r="L143" s="121" t="str">
        <f>IF('Circunscrição I'!L56&gt;0,IF(AND('Circunscrição I'!$U56&lt;='Circunscrição I'!L56,'Circunscrição I'!L56&lt;='Circunscrição I'!$V56),'Circunscrição I'!L56,"excluído*"),"")</f>
        <v/>
      </c>
      <c r="M143" s="121" t="str">
        <f>IF('Circunscrição I'!M56&gt;0,IF(AND('Circunscrição I'!$U56&lt;='Circunscrição I'!M56,'Circunscrição I'!M56&lt;='Circunscrição I'!$V56),'Circunscrição I'!M56,"excluído*"),"")</f>
        <v/>
      </c>
      <c r="N143" s="121" t="str">
        <f>IF('Circunscrição I'!N56&gt;0,IF(AND('Circunscrição I'!$U56&lt;='Circunscrição I'!N56,'Circunscrição I'!N56&lt;='Circunscrição I'!$V56),'Circunscrição I'!N56,"excluído*"),"")</f>
        <v/>
      </c>
      <c r="O143" s="121" t="str">
        <f>IF('Circunscrição I'!O56&gt;0,IF(AND('Circunscrição I'!$U56&lt;='Circunscrição I'!O56,'Circunscrição I'!O56&lt;='Circunscrição I'!$V56),'Circunscrição I'!O56,"excluído*"),"")</f>
        <v/>
      </c>
      <c r="P143" s="121" t="str">
        <f>IF('Circunscrição I'!P56&gt;0,IF(AND('Circunscrição I'!$U56&lt;='Circunscrição I'!P56,'Circunscrição I'!P56&lt;='Circunscrição I'!$V56),'Circunscrição I'!P56,"excluído*"),"")</f>
        <v/>
      </c>
      <c r="Q143" s="121" t="str">
        <f>IF('Circunscrição I'!Q56&gt;0,IF(AND('Circunscrição I'!$U56&lt;='Circunscrição I'!Q56,'Circunscrição I'!Q56&lt;='Circunscrição I'!$V56),'Circunscrição I'!Q56,"excluído*"),"")</f>
        <v/>
      </c>
      <c r="R143" s="121">
        <f>IF('Circunscrição I'!R56&gt;0,IF(AND('Circunscrição I'!$U56&lt;='Circunscrição I'!R56,'Circunscrição I'!R56&lt;='Circunscrição I'!$V56),'Circunscrição I'!R56,"excluído*"),"")</f>
        <v>151.93</v>
      </c>
      <c r="S143" s="128">
        <f t="shared" si="26"/>
        <v>155.36</v>
      </c>
      <c r="T143" s="129"/>
      <c r="U143" s="130">
        <f t="shared" si="18"/>
        <v>7768</v>
      </c>
      <c r="V143" s="131"/>
      <c r="W143" s="37" t="s">
        <v>46</v>
      </c>
    </row>
    <row r="144" ht="12.75" customHeight="1">
      <c r="A144" s="115">
        <f t="shared" si="17"/>
        <v>43926</v>
      </c>
      <c r="B144" s="100" t="str">
        <f>IF('Circunscrição I'!B57="","",'Circunscrição I'!B57)</f>
        <v>Aletas</v>
      </c>
      <c r="C144" s="101">
        <f>IF('Circunscrição I'!C57="","",'Circunscrição I'!C57)</f>
        <v>50</v>
      </c>
      <c r="D144" s="101" t="str">
        <f>IF('Circunscrição I'!D57="","",'Circunscrição I'!D57)</f>
        <v>unid.</v>
      </c>
      <c r="E144" s="121">
        <f>IF('Circunscrição I'!E57&gt;0,IF(AND('Circunscrição I'!$U57&lt;='Circunscrição I'!E57,'Circunscrição I'!E57&lt;='Circunscrição I'!$V57),'Circunscrição I'!E57,"excluído*"),"")</f>
        <v>130</v>
      </c>
      <c r="F144" s="121">
        <f>IF('Circunscrição I'!F57&gt;0,IF(AND('Circunscrição I'!$U57&lt;='Circunscrição I'!F57,'Circunscrição I'!F57&lt;='Circunscrição I'!$V57),'Circunscrição I'!F57,"excluído*"),"")</f>
        <v>142.5</v>
      </c>
      <c r="G144" s="121">
        <f>IF('Circunscrição I'!G57&gt;0,IF(AND('Circunscrição I'!$U57&lt;='Circunscrição I'!G57,'Circunscrição I'!G57&lt;='Circunscrição I'!$V57),'Circunscrição I'!G57,"excluído*"),"")</f>
        <v>142.8</v>
      </c>
      <c r="H144" s="121" t="str">
        <f>IF('Circunscrição I'!H57&gt;0,IF(AND('Circunscrição I'!$U57&lt;='Circunscrição I'!H57,'Circunscrição I'!H57&lt;='Circunscrição I'!$V57),'Circunscrição I'!H57,"excluído*"),"")</f>
        <v>excluído*</v>
      </c>
      <c r="I144" s="121" t="str">
        <f>IF('Circunscrição I'!I57&gt;0,IF(AND('Circunscrição I'!$U57&lt;='Circunscrição I'!I57,'Circunscrição I'!I57&lt;='Circunscrição I'!$V57),'Circunscrição I'!I57,"excluído*"),"")</f>
        <v>excluído*</v>
      </c>
      <c r="J144" s="121" t="str">
        <f>IF('Circunscrição I'!J57&gt;0,IF(AND('Circunscrição I'!$U57&lt;='Circunscrição I'!J57,'Circunscrição I'!J57&lt;='Circunscrição I'!$V57),'Circunscrição I'!J57,"excluído*"),"")</f>
        <v/>
      </c>
      <c r="K144" s="121" t="str">
        <f>IF('Circunscrição I'!K57&gt;0,IF(AND('Circunscrição I'!$U57&lt;='Circunscrição I'!K57,'Circunscrição I'!K57&lt;='Circunscrição I'!$V57),'Circunscrição I'!K57,"excluído*"),"")</f>
        <v/>
      </c>
      <c r="L144" s="121" t="str">
        <f>IF('Circunscrição I'!L57&gt;0,IF(AND('Circunscrição I'!$U57&lt;='Circunscrição I'!L57,'Circunscrição I'!L57&lt;='Circunscrição I'!$V57),'Circunscrição I'!L57,"excluído*"),"")</f>
        <v/>
      </c>
      <c r="M144" s="121" t="str">
        <f>IF('Circunscrição I'!M57&gt;0,IF(AND('Circunscrição I'!$U57&lt;='Circunscrição I'!M57,'Circunscrição I'!M57&lt;='Circunscrição I'!$V57),'Circunscrição I'!M57,"excluído*"),"")</f>
        <v/>
      </c>
      <c r="N144" s="121" t="str">
        <f>IF('Circunscrição I'!N57&gt;0,IF(AND('Circunscrição I'!$U57&lt;='Circunscrição I'!N57,'Circunscrição I'!N57&lt;='Circunscrição I'!$V57),'Circunscrição I'!N57,"excluído*"),"")</f>
        <v/>
      </c>
      <c r="O144" s="121" t="str">
        <f>IF('Circunscrição I'!O57&gt;0,IF(AND('Circunscrição I'!$U57&lt;='Circunscrição I'!O57,'Circunscrição I'!O57&lt;='Circunscrição I'!$V57),'Circunscrição I'!O57,"excluído*"),"")</f>
        <v/>
      </c>
      <c r="P144" s="121" t="str">
        <f>IF('Circunscrição I'!P57&gt;0,IF(AND('Circunscrição I'!$U57&lt;='Circunscrição I'!P57,'Circunscrição I'!P57&lt;='Circunscrição I'!$V57),'Circunscrição I'!P57,"excluído*"),"")</f>
        <v/>
      </c>
      <c r="Q144" s="121" t="str">
        <f>IF('Circunscrição I'!Q57&gt;0,IF(AND('Circunscrição I'!$U57&lt;='Circunscrição I'!Q57,'Circunscrição I'!Q57&lt;='Circunscrição I'!$V57),'Circunscrição I'!Q57,"excluído*"),"")</f>
        <v/>
      </c>
      <c r="R144" s="121">
        <f>IF('Circunscrição I'!R57&gt;0,IF(AND('Circunscrição I'!$U57&lt;='Circunscrição I'!R57,'Circunscrição I'!R57&lt;='Circunscrição I'!$V57),'Circunscrição I'!R57,"excluído*"),"")</f>
        <v>94.21</v>
      </c>
      <c r="S144" s="128">
        <f t="shared" si="26"/>
        <v>127.38</v>
      </c>
      <c r="T144" s="129"/>
      <c r="U144" s="130">
        <f t="shared" si="18"/>
        <v>6369</v>
      </c>
      <c r="V144" s="131"/>
      <c r="W144" s="37" t="s">
        <v>46</v>
      </c>
    </row>
    <row r="145" ht="12.75" customHeight="1">
      <c r="A145" s="115">
        <f t="shared" si="17"/>
        <v>43956</v>
      </c>
      <c r="B145" s="100" t="str">
        <f>IF('Circunscrição I'!B58="","",'Circunscrição I'!B58)</f>
        <v>Conector</v>
      </c>
      <c r="C145" s="101">
        <f>IF('Circunscrição I'!C58="","",'Circunscrição I'!C58)</f>
        <v>50</v>
      </c>
      <c r="D145" s="101" t="str">
        <f>IF('Circunscrição I'!D58="","",'Circunscrição I'!D58)</f>
        <v>unid.</v>
      </c>
      <c r="E145" s="121" t="str">
        <f>IF('Circunscrição I'!E58&gt;0,IF(AND('Circunscrição I'!$U58&lt;='Circunscrição I'!E58,'Circunscrição I'!E58&lt;='Circunscrição I'!$V58),'Circunscrição I'!E58,"excluído*"),"")</f>
        <v>excluído*</v>
      </c>
      <c r="F145" s="121">
        <f>IF('Circunscrição I'!F58&gt;0,IF(AND('Circunscrição I'!$U58&lt;='Circunscrição I'!F58,'Circunscrição I'!F58&lt;='Circunscrição I'!$V58),'Circunscrição I'!F58,"excluído*"),"")</f>
        <v>2.15</v>
      </c>
      <c r="G145" s="121">
        <f>IF('Circunscrição I'!G58&gt;0,IF(AND('Circunscrição I'!$U58&lt;='Circunscrição I'!G58,'Circunscrição I'!G58&lt;='Circunscrição I'!$V58),'Circunscrição I'!G58,"excluído*"),"")</f>
        <v>10.11</v>
      </c>
      <c r="H145" s="121">
        <f>IF('Circunscrição I'!H58&gt;0,IF(AND('Circunscrição I'!$U58&lt;='Circunscrição I'!H58,'Circunscrição I'!H58&lt;='Circunscrição I'!$V58),'Circunscrição I'!H58,"excluído*"),"")</f>
        <v>2.64</v>
      </c>
      <c r="I145" s="121">
        <f>IF('Circunscrição I'!I58&gt;0,IF(AND('Circunscrição I'!$U58&lt;='Circunscrição I'!I58,'Circunscrição I'!I58&lt;='Circunscrição I'!$V58),'Circunscrição I'!I58,"excluído*"),"")</f>
        <v>2.93</v>
      </c>
      <c r="J145" s="121" t="str">
        <f>IF('Circunscrição I'!J58&gt;0,IF(AND('Circunscrição I'!$U58&lt;='Circunscrição I'!J58,'Circunscrição I'!J58&lt;='Circunscrição I'!$V58),'Circunscrição I'!J58,"excluído*"),"")</f>
        <v/>
      </c>
      <c r="K145" s="121" t="str">
        <f>IF('Circunscrição I'!K58&gt;0,IF(AND('Circunscrição I'!$U58&lt;='Circunscrição I'!K58,'Circunscrição I'!K58&lt;='Circunscrição I'!$V58),'Circunscrição I'!K58,"excluído*"),"")</f>
        <v/>
      </c>
      <c r="L145" s="121" t="str">
        <f>IF('Circunscrição I'!L58&gt;0,IF(AND('Circunscrição I'!$U58&lt;='Circunscrição I'!L58,'Circunscrição I'!L58&lt;='Circunscrição I'!$V58),'Circunscrição I'!L58,"excluído*"),"")</f>
        <v/>
      </c>
      <c r="M145" s="121" t="str">
        <f>IF('Circunscrição I'!M58&gt;0,IF(AND('Circunscrição I'!$U58&lt;='Circunscrição I'!M58,'Circunscrição I'!M58&lt;='Circunscrição I'!$V58),'Circunscrição I'!M58,"excluído*"),"")</f>
        <v/>
      </c>
      <c r="N145" s="121" t="str">
        <f>IF('Circunscrição I'!N58&gt;0,IF(AND('Circunscrição I'!$U58&lt;='Circunscrição I'!N58,'Circunscrição I'!N58&lt;='Circunscrição I'!$V58),'Circunscrição I'!N58,"excluído*"),"")</f>
        <v/>
      </c>
      <c r="O145" s="121" t="str">
        <f>IF('Circunscrição I'!O58&gt;0,IF(AND('Circunscrição I'!$U58&lt;='Circunscrição I'!O58,'Circunscrição I'!O58&lt;='Circunscrição I'!$V58),'Circunscrição I'!O58,"excluído*"),"")</f>
        <v/>
      </c>
      <c r="P145" s="121" t="str">
        <f>IF('Circunscrição I'!P58&gt;0,IF(AND('Circunscrição I'!$U58&lt;='Circunscrição I'!P58,'Circunscrição I'!P58&lt;='Circunscrição I'!$V58),'Circunscrição I'!P58,"excluído*"),"")</f>
        <v/>
      </c>
      <c r="Q145" s="121" t="str">
        <f>IF('Circunscrição I'!Q58&gt;0,IF(AND('Circunscrição I'!$U58&lt;='Circunscrição I'!Q58,'Circunscrição I'!Q58&lt;='Circunscrição I'!$V58),'Circunscrição I'!Q58,"excluído*"),"")</f>
        <v/>
      </c>
      <c r="R145" s="121" t="str">
        <f>IF('Circunscrição I'!R58&gt;0,IF(AND('Circunscrição I'!$U58&lt;='Circunscrição I'!R58,'Circunscrição I'!R58&lt;='Circunscrição I'!$V58),'Circunscrição I'!R58,"excluído*"),"")</f>
        <v>excluído*</v>
      </c>
      <c r="S145" s="128">
        <f t="shared" si="26"/>
        <v>4.46</v>
      </c>
      <c r="T145" s="129"/>
      <c r="U145" s="130">
        <f t="shared" si="18"/>
        <v>223</v>
      </c>
      <c r="V145" s="131"/>
      <c r="W145" s="37" t="s">
        <v>46</v>
      </c>
    </row>
    <row r="146" ht="12.75" customHeight="1">
      <c r="A146" s="115">
        <f t="shared" si="17"/>
        <v>43987</v>
      </c>
      <c r="B146" s="100" t="str">
        <f>IF('Circunscrição I'!B59="","",'Circunscrição I'!B59)</f>
        <v>Tubulação de dreno</v>
      </c>
      <c r="C146" s="101">
        <f>IF('Circunscrição I'!C59="","",'Circunscrição I'!C59)</f>
        <v>50</v>
      </c>
      <c r="D146" s="101" t="str">
        <f>IF('Circunscrição I'!D59="","",'Circunscrição I'!D59)</f>
        <v>metro</v>
      </c>
      <c r="E146" s="121" t="str">
        <f>IF('Circunscrição I'!E59&gt;0,IF(AND('Circunscrição I'!$U59&lt;='Circunscrição I'!E59,'Circunscrição I'!E59&lt;='Circunscrição I'!$V59),'Circunscrição I'!E59,"excluído*"),"")</f>
        <v>excluído*</v>
      </c>
      <c r="F146" s="121">
        <f>IF('Circunscrição I'!F59&gt;0,IF(AND('Circunscrição I'!$U59&lt;='Circunscrição I'!F59,'Circunscrição I'!F59&lt;='Circunscrição I'!$V59),'Circunscrição I'!F59,"excluído*"),"")</f>
        <v>8.55</v>
      </c>
      <c r="G146" s="121">
        <f>IF('Circunscrição I'!G59&gt;0,IF(AND('Circunscrição I'!$U59&lt;='Circunscrição I'!G59,'Circunscrição I'!G59&lt;='Circunscrição I'!$V59),'Circunscrição I'!G59,"excluído*"),"")</f>
        <v>3.99</v>
      </c>
      <c r="H146" s="121">
        <f>IF('Circunscrição I'!H59&gt;0,IF(AND('Circunscrição I'!$U59&lt;='Circunscrição I'!H59,'Circunscrição I'!H59&lt;='Circunscrição I'!$V59),'Circunscrição I'!H59,"excluído*"),"")</f>
        <v>8.97</v>
      </c>
      <c r="I146" s="121" t="str">
        <f>IF('Circunscrição I'!I59&gt;0,IF(AND('Circunscrição I'!$U59&lt;='Circunscrição I'!I59,'Circunscrição I'!I59&lt;='Circunscrição I'!$V59),'Circunscrição I'!I59,"excluído*"),"")</f>
        <v/>
      </c>
      <c r="J146" s="121" t="str">
        <f>IF('Circunscrição I'!J59&gt;0,IF(AND('Circunscrição I'!$U59&lt;='Circunscrição I'!J59,'Circunscrição I'!J59&lt;='Circunscrição I'!$V59),'Circunscrição I'!J59,"excluído*"),"")</f>
        <v/>
      </c>
      <c r="K146" s="121" t="str">
        <f>IF('Circunscrição I'!K59&gt;0,IF(AND('Circunscrição I'!$U59&lt;='Circunscrição I'!K59,'Circunscrição I'!K59&lt;='Circunscrição I'!$V59),'Circunscrição I'!K59,"excluído*"),"")</f>
        <v/>
      </c>
      <c r="L146" s="121" t="str">
        <f>IF('Circunscrição I'!L59&gt;0,IF(AND('Circunscrição I'!$U59&lt;='Circunscrição I'!L59,'Circunscrição I'!L59&lt;='Circunscrição I'!$V59),'Circunscrição I'!L59,"excluído*"),"")</f>
        <v/>
      </c>
      <c r="M146" s="121" t="str">
        <f>IF('Circunscrição I'!M59&gt;0,IF(AND('Circunscrição I'!$U59&lt;='Circunscrição I'!M59,'Circunscrição I'!M59&lt;='Circunscrição I'!$V59),'Circunscrição I'!M59,"excluído*"),"")</f>
        <v/>
      </c>
      <c r="N146" s="121" t="str">
        <f>IF('Circunscrição I'!N59&gt;0,IF(AND('Circunscrição I'!$U59&lt;='Circunscrição I'!N59,'Circunscrição I'!N59&lt;='Circunscrição I'!$V59),'Circunscrição I'!N59,"excluído*"),"")</f>
        <v/>
      </c>
      <c r="O146" s="121" t="str">
        <f>IF('Circunscrição I'!O59&gt;0,IF(AND('Circunscrição I'!$U59&lt;='Circunscrição I'!O59,'Circunscrição I'!O59&lt;='Circunscrição I'!$V59),'Circunscrição I'!O59,"excluído*"),"")</f>
        <v/>
      </c>
      <c r="P146" s="121" t="str">
        <f>IF('Circunscrição I'!P59&gt;0,IF(AND('Circunscrição I'!$U59&lt;='Circunscrição I'!P59,'Circunscrição I'!P59&lt;='Circunscrição I'!$V59),'Circunscrição I'!P59,"excluído*"),"")</f>
        <v/>
      </c>
      <c r="Q146" s="121" t="str">
        <f>IF('Circunscrição I'!Q59&gt;0,IF(AND('Circunscrição I'!$U59&lt;='Circunscrição I'!Q59,'Circunscrição I'!Q59&lt;='Circunscrição I'!$V59),'Circunscrição I'!Q59,"excluído*"),"")</f>
        <v/>
      </c>
      <c r="R146" s="121" t="str">
        <f>IF('Circunscrição I'!R59&gt;0,IF(AND('Circunscrição I'!$U59&lt;='Circunscrição I'!R59,'Circunscrição I'!R59&lt;='Circunscrição I'!$V59),'Circunscrição I'!R59,"excluído*"),"")</f>
        <v>excluído*</v>
      </c>
      <c r="S146" s="128">
        <f t="shared" si="26"/>
        <v>7.17</v>
      </c>
      <c r="T146" s="129"/>
      <c r="U146" s="130">
        <f t="shared" si="18"/>
        <v>358.5</v>
      </c>
      <c r="V146" s="131"/>
      <c r="W146" s="37" t="s">
        <v>46</v>
      </c>
    </row>
    <row r="147" ht="12.75" customHeight="1">
      <c r="A147" s="115">
        <f t="shared" si="17"/>
        <v>44017</v>
      </c>
      <c r="B147" s="100" t="str">
        <f>IF('Circunscrição I'!B60="","",'Circunscrição I'!B60)</f>
        <v>Suporte da evaporadora</v>
      </c>
      <c r="C147" s="101">
        <f>IF('Circunscrição I'!C60="","",'Circunscrição I'!C60)</f>
        <v>50</v>
      </c>
      <c r="D147" s="101" t="str">
        <f>IF('Circunscrição I'!D60="","",'Circunscrição I'!D60)</f>
        <v>unid.</v>
      </c>
      <c r="E147" s="121">
        <f>IF('Circunscrição I'!E60&gt;0,IF(AND('Circunscrição I'!$U60&lt;='Circunscrição I'!E60,'Circunscrição I'!E60&lt;='Circunscrição I'!$V60),'Circunscrição I'!E60,"excluído*"),"")</f>
        <v>75</v>
      </c>
      <c r="F147" s="121" t="str">
        <f>IF('Circunscrição I'!F60&gt;0,IF(AND('Circunscrição I'!$U60&lt;='Circunscrição I'!F60,'Circunscrição I'!F60&lt;='Circunscrição I'!$V60),'Circunscrição I'!F60,"excluído*"),"")</f>
        <v>excluído*</v>
      </c>
      <c r="G147" s="121" t="str">
        <f>IF('Circunscrição I'!G60&gt;0,IF(AND('Circunscrição I'!$U60&lt;='Circunscrição I'!G60,'Circunscrição I'!G60&lt;='Circunscrição I'!$V60),'Circunscrição I'!G60,"excluído*"),"")</f>
        <v>excluído*</v>
      </c>
      <c r="H147" s="121" t="str">
        <f>IF('Circunscrição I'!H60&gt;0,IF(AND('Circunscrição I'!$U60&lt;='Circunscrição I'!H60,'Circunscrição I'!H60&lt;='Circunscrição I'!$V60),'Circunscrição I'!H60,"excluído*"),"")</f>
        <v>excluído*</v>
      </c>
      <c r="I147" s="121" t="str">
        <f>IF('Circunscrição I'!I60&gt;0,IF(AND('Circunscrição I'!$U60&lt;='Circunscrição I'!I60,'Circunscrição I'!I60&lt;='Circunscrição I'!$V60),'Circunscrição I'!I60,"excluído*"),"")</f>
        <v>excluído*</v>
      </c>
      <c r="J147" s="121" t="str">
        <f>IF('Circunscrição I'!J60&gt;0,IF(AND('Circunscrição I'!$U60&lt;='Circunscrição I'!J60,'Circunscrição I'!J60&lt;='Circunscrição I'!$V60),'Circunscrição I'!J60,"excluído*"),"")</f>
        <v/>
      </c>
      <c r="K147" s="121" t="str">
        <f>IF('Circunscrição I'!K60&gt;0,IF(AND('Circunscrição I'!$U60&lt;='Circunscrição I'!K60,'Circunscrição I'!K60&lt;='Circunscrição I'!$V60),'Circunscrição I'!K60,"excluído*"),"")</f>
        <v/>
      </c>
      <c r="L147" s="121" t="str">
        <f>IF('Circunscrição I'!L60&gt;0,IF(AND('Circunscrição I'!$U60&lt;='Circunscrição I'!L60,'Circunscrição I'!L60&lt;='Circunscrição I'!$V60),'Circunscrição I'!L60,"excluído*"),"")</f>
        <v/>
      </c>
      <c r="M147" s="121" t="str">
        <f>IF('Circunscrição I'!M60&gt;0,IF(AND('Circunscrição I'!$U60&lt;='Circunscrição I'!M60,'Circunscrição I'!M60&lt;='Circunscrição I'!$V60),'Circunscrição I'!M60,"excluído*"),"")</f>
        <v/>
      </c>
      <c r="N147" s="121" t="str">
        <f>IF('Circunscrição I'!N60&gt;0,IF(AND('Circunscrição I'!$U60&lt;='Circunscrição I'!N60,'Circunscrição I'!N60&lt;='Circunscrição I'!$V60),'Circunscrição I'!N60,"excluído*"),"")</f>
        <v/>
      </c>
      <c r="O147" s="121" t="str">
        <f>IF('Circunscrição I'!O60&gt;0,IF(AND('Circunscrição I'!$U60&lt;='Circunscrição I'!O60,'Circunscrição I'!O60&lt;='Circunscrição I'!$V60),'Circunscrição I'!O60,"excluído*"),"")</f>
        <v/>
      </c>
      <c r="P147" s="121" t="str">
        <f>IF('Circunscrição I'!P60&gt;0,IF(AND('Circunscrição I'!$U60&lt;='Circunscrição I'!P60,'Circunscrição I'!P60&lt;='Circunscrição I'!$V60),'Circunscrição I'!P60,"excluído*"),"")</f>
        <v/>
      </c>
      <c r="Q147" s="121" t="str">
        <f>IF('Circunscrição I'!Q60&gt;0,IF(AND('Circunscrição I'!$U60&lt;='Circunscrição I'!Q60,'Circunscrição I'!Q60&lt;='Circunscrição I'!$V60),'Circunscrição I'!Q60,"excluído*"),"")</f>
        <v/>
      </c>
      <c r="R147" s="121">
        <f>IF('Circunscrição I'!R60&gt;0,IF(AND('Circunscrição I'!$U60&lt;='Circunscrição I'!R60,'Circunscrição I'!R60&lt;='Circunscrição I'!$V60),'Circunscrição I'!R60,"excluído*"),"")</f>
        <v>67.11</v>
      </c>
      <c r="S147" s="128">
        <f t="shared" si="26"/>
        <v>71.06</v>
      </c>
      <c r="T147" s="129"/>
      <c r="U147" s="130">
        <f t="shared" si="18"/>
        <v>3553</v>
      </c>
      <c r="V147" s="131"/>
      <c r="W147" s="37" t="s">
        <v>46</v>
      </c>
    </row>
    <row r="148" ht="12.75" customHeight="1">
      <c r="A148" s="115">
        <f t="shared" si="17"/>
        <v>44048</v>
      </c>
      <c r="B148" s="100" t="str">
        <f>IF('Circunscrição I'!B61="","",'Circunscrição I'!B61)</f>
        <v>Controle remoto</v>
      </c>
      <c r="C148" s="101">
        <f>IF('Circunscrição I'!C61="","",'Circunscrição I'!C61)</f>
        <v>50</v>
      </c>
      <c r="D148" s="101" t="str">
        <f>IF('Circunscrição I'!D61="","",'Circunscrição I'!D61)</f>
        <v>unid.</v>
      </c>
      <c r="E148" s="121" t="str">
        <f>IF('Circunscrição I'!E61&gt;0,IF(AND('Circunscrição I'!$U61&lt;='Circunscrição I'!E61,'Circunscrição I'!E61&lt;='Circunscrição I'!$V61),'Circunscrição I'!E61,"excluído*"),"")</f>
        <v>excluído*</v>
      </c>
      <c r="F148" s="121">
        <f>IF('Circunscrição I'!F61&gt;0,IF(AND('Circunscrição I'!$U61&lt;='Circunscrição I'!F61,'Circunscrição I'!F61&lt;='Circunscrição I'!$V61),'Circunscrição I'!F61,"excluído*"),"")</f>
        <v>65.5</v>
      </c>
      <c r="G148" s="121">
        <f>IF('Circunscrição I'!G61&gt;0,IF(AND('Circunscrição I'!$U61&lt;='Circunscrição I'!G61,'Circunscrição I'!G61&lt;='Circunscrição I'!$V61),'Circunscrição I'!G61,"excluído*"),"")</f>
        <v>99.99</v>
      </c>
      <c r="H148" s="121">
        <f>IF('Circunscrição I'!H61&gt;0,IF(AND('Circunscrição I'!$U61&lt;='Circunscrição I'!H61,'Circunscrição I'!H61&lt;='Circunscrição I'!$V61),'Circunscrição I'!H61,"excluído*"),"")</f>
        <v>85.84</v>
      </c>
      <c r="I148" s="121">
        <f>IF('Circunscrição I'!I61&gt;0,IF(AND('Circunscrição I'!$U61&lt;='Circunscrição I'!I61,'Circunscrição I'!I61&lt;='Circunscrição I'!$V61),'Circunscrição I'!I61,"excluído*"),"")</f>
        <v>100</v>
      </c>
      <c r="J148" s="121" t="str">
        <f>IF('Circunscrição I'!J61&gt;0,IF(AND('Circunscrição I'!$U61&lt;='Circunscrição I'!J61,'Circunscrição I'!J61&lt;='Circunscrição I'!$V61),'Circunscrição I'!J61,"excluído*"),"")</f>
        <v/>
      </c>
      <c r="K148" s="121" t="str">
        <f>IF('Circunscrição I'!K61&gt;0,IF(AND('Circunscrição I'!$U61&lt;='Circunscrição I'!K61,'Circunscrição I'!K61&lt;='Circunscrição I'!$V61),'Circunscrição I'!K61,"excluído*"),"")</f>
        <v/>
      </c>
      <c r="L148" s="121" t="str">
        <f>IF('Circunscrição I'!L61&gt;0,IF(AND('Circunscrição I'!$U61&lt;='Circunscrição I'!L61,'Circunscrição I'!L61&lt;='Circunscrição I'!$V61),'Circunscrição I'!L61,"excluído*"),"")</f>
        <v/>
      </c>
      <c r="M148" s="121" t="str">
        <f>IF('Circunscrição I'!M61&gt;0,IF(AND('Circunscrição I'!$U61&lt;='Circunscrição I'!M61,'Circunscrição I'!M61&lt;='Circunscrição I'!$V61),'Circunscrição I'!M61,"excluído*"),"")</f>
        <v/>
      </c>
      <c r="N148" s="121" t="str">
        <f>IF('Circunscrição I'!N61&gt;0,IF(AND('Circunscrição I'!$U61&lt;='Circunscrição I'!N61,'Circunscrição I'!N61&lt;='Circunscrição I'!$V61),'Circunscrição I'!N61,"excluído*"),"")</f>
        <v/>
      </c>
      <c r="O148" s="121" t="str">
        <f>IF('Circunscrição I'!O61&gt;0,IF(AND('Circunscrição I'!$U61&lt;='Circunscrição I'!O61,'Circunscrição I'!O61&lt;='Circunscrição I'!$V61),'Circunscrição I'!O61,"excluído*"),"")</f>
        <v/>
      </c>
      <c r="P148" s="121" t="str">
        <f>IF('Circunscrição I'!P61&gt;0,IF(AND('Circunscrição I'!$U61&lt;='Circunscrição I'!P61,'Circunscrição I'!P61&lt;='Circunscrição I'!$V61),'Circunscrição I'!P61,"excluído*"),"")</f>
        <v/>
      </c>
      <c r="Q148" s="121" t="str">
        <f>IF('Circunscrição I'!Q61&gt;0,IF(AND('Circunscrição I'!$U61&lt;='Circunscrição I'!Q61,'Circunscrição I'!Q61&lt;='Circunscrição I'!$V61),'Circunscrição I'!Q61,"excluído*"),"")</f>
        <v/>
      </c>
      <c r="R148" s="121">
        <f>IF('Circunscrição I'!R61&gt;0,IF(AND('Circunscrição I'!$U61&lt;='Circunscrição I'!R61,'Circunscrição I'!R61&lt;='Circunscrição I'!$V61),'Circunscrição I'!R61,"excluído*"),"")</f>
        <v>215.33</v>
      </c>
      <c r="S148" s="128">
        <f t="shared" si="26"/>
        <v>113.33</v>
      </c>
      <c r="T148" s="129"/>
      <c r="U148" s="130">
        <f t="shared" si="18"/>
        <v>5666.5</v>
      </c>
      <c r="V148" s="131"/>
      <c r="W148" s="37" t="s">
        <v>46</v>
      </c>
    </row>
    <row r="149" ht="12.75" customHeight="1">
      <c r="A149" s="115">
        <f t="shared" si="17"/>
        <v>44079</v>
      </c>
      <c r="B149" s="100" t="str">
        <f>IF('Circunscrição I'!B62="","",'Circunscrição I'!B62)</f>
        <v>Motor Swing</v>
      </c>
      <c r="C149" s="101">
        <f>IF('Circunscrição I'!C62="","",'Circunscrição I'!C62)</f>
        <v>50</v>
      </c>
      <c r="D149" s="101" t="str">
        <f>IF('Circunscrição I'!D62="","",'Circunscrição I'!D62)</f>
        <v>unid.</v>
      </c>
      <c r="E149" s="121" t="str">
        <f>IF('Circunscrição I'!E62&gt;0,IF(AND('Circunscrição I'!$U62&lt;='Circunscrição I'!E62,'Circunscrição I'!E62&lt;='Circunscrição I'!$V62),'Circunscrição I'!E62,"excluído*"),"")</f>
        <v>excluído*</v>
      </c>
      <c r="F149" s="121">
        <f>IF('Circunscrição I'!F62&gt;0,IF(AND('Circunscrição I'!$U62&lt;='Circunscrição I'!F62,'Circunscrição I'!F62&lt;='Circunscrição I'!$V62),'Circunscrição I'!F62,"excluído*"),"")</f>
        <v>125</v>
      </c>
      <c r="G149" s="121">
        <f>IF('Circunscrição I'!G62&gt;0,IF(AND('Circunscrição I'!$U62&lt;='Circunscrição I'!G62,'Circunscrição I'!G62&lt;='Circunscrição I'!$V62),'Circunscrição I'!G62,"excluído*"),"")</f>
        <v>97</v>
      </c>
      <c r="H149" s="121">
        <f>IF('Circunscrição I'!H62&gt;0,IF(AND('Circunscrição I'!$U62&lt;='Circunscrição I'!H62,'Circunscrição I'!H62&lt;='Circunscrição I'!$V62),'Circunscrição I'!H62,"excluído*"),"")</f>
        <v>149.9</v>
      </c>
      <c r="I149" s="121">
        <f>IF('Circunscrição I'!I62&gt;0,IF(AND('Circunscrição I'!$U62&lt;='Circunscrição I'!I62,'Circunscrição I'!I62&lt;='Circunscrição I'!$V62),'Circunscrição I'!I62,"excluído*"),"")</f>
        <v>93.99</v>
      </c>
      <c r="J149" s="121" t="str">
        <f>IF('Circunscrição I'!J62&gt;0,IF(AND('Circunscrição I'!$U62&lt;='Circunscrição I'!J62,'Circunscrição I'!J62&lt;='Circunscrição I'!$V62),'Circunscrição I'!J62,"excluído*"),"")</f>
        <v/>
      </c>
      <c r="K149" s="121" t="str">
        <f>IF('Circunscrição I'!K62&gt;0,IF(AND('Circunscrição I'!$U62&lt;='Circunscrição I'!K62,'Circunscrição I'!K62&lt;='Circunscrição I'!$V62),'Circunscrição I'!K62,"excluído*"),"")</f>
        <v/>
      </c>
      <c r="L149" s="121" t="str">
        <f>IF('Circunscrição I'!L62&gt;0,IF(AND('Circunscrição I'!$U62&lt;='Circunscrição I'!L62,'Circunscrição I'!L62&lt;='Circunscrição I'!$V62),'Circunscrição I'!L62,"excluído*"),"")</f>
        <v/>
      </c>
      <c r="M149" s="121" t="str">
        <f>IF('Circunscrição I'!M62&gt;0,IF(AND('Circunscrição I'!$U62&lt;='Circunscrição I'!M62,'Circunscrição I'!M62&lt;='Circunscrição I'!$V62),'Circunscrição I'!M62,"excluído*"),"")</f>
        <v/>
      </c>
      <c r="N149" s="121" t="str">
        <f>IF('Circunscrição I'!N62&gt;0,IF(AND('Circunscrição I'!$U62&lt;='Circunscrição I'!N62,'Circunscrição I'!N62&lt;='Circunscrição I'!$V62),'Circunscrição I'!N62,"excluído*"),"")</f>
        <v/>
      </c>
      <c r="O149" s="121" t="str">
        <f>IF('Circunscrição I'!O62&gt;0,IF(AND('Circunscrição I'!$U62&lt;='Circunscrição I'!O62,'Circunscrição I'!O62&lt;='Circunscrição I'!$V62),'Circunscrição I'!O62,"excluído*"),"")</f>
        <v/>
      </c>
      <c r="P149" s="121" t="str">
        <f>IF('Circunscrição I'!P62&gt;0,IF(AND('Circunscrição I'!$U62&lt;='Circunscrição I'!P62,'Circunscrição I'!P62&lt;='Circunscrição I'!$V62),'Circunscrição I'!P62,"excluído*"),"")</f>
        <v/>
      </c>
      <c r="Q149" s="121" t="str">
        <f>IF('Circunscrição I'!Q62&gt;0,IF(AND('Circunscrição I'!$U62&lt;='Circunscrição I'!Q62,'Circunscrição I'!Q62&lt;='Circunscrição I'!$V62),'Circunscrição I'!Q62,"excluído*"),"")</f>
        <v/>
      </c>
      <c r="R149" s="121">
        <f>IF('Circunscrição I'!R62&gt;0,IF(AND('Circunscrição I'!$U62&lt;='Circunscrição I'!R62,'Circunscrição I'!R62&lt;='Circunscrição I'!$V62),'Circunscrição I'!R62,"excluído*"),"")</f>
        <v>245.16</v>
      </c>
      <c r="S149" s="128">
        <f t="shared" si="26"/>
        <v>142.21</v>
      </c>
      <c r="T149" s="129"/>
      <c r="U149" s="130">
        <f t="shared" si="18"/>
        <v>7110.5</v>
      </c>
      <c r="V149" s="131"/>
      <c r="W149" s="37" t="s">
        <v>46</v>
      </c>
    </row>
    <row r="150" ht="12.75" customHeight="1">
      <c r="A150" s="115">
        <f t="shared" si="17"/>
        <v>44109</v>
      </c>
      <c r="B150" s="100" t="str">
        <f>IF('Circunscrição I'!B63="","",'Circunscrição I'!B63)</f>
        <v>Motor Ventilador Evaporadora</v>
      </c>
      <c r="C150" s="101">
        <f>IF('Circunscrição I'!C63="","",'Circunscrição I'!C63)</f>
        <v>50</v>
      </c>
      <c r="D150" s="101" t="str">
        <f>IF('Circunscrição I'!D63="","",'Circunscrição I'!D63)</f>
        <v>unid.</v>
      </c>
      <c r="E150" s="121" t="str">
        <f>IF('Circunscrição I'!E63&gt;0,IF(AND('Circunscrição I'!$U63&lt;='Circunscrição I'!E63,'Circunscrição I'!E63&lt;='Circunscrição I'!$V63),'Circunscrição I'!E63,"excluído*"),"")</f>
        <v>excluído*</v>
      </c>
      <c r="F150" s="121">
        <f>IF('Circunscrição I'!F63&gt;0,IF(AND('Circunscrição I'!$U63&lt;='Circunscrição I'!F63,'Circunscrição I'!F63&lt;='Circunscrição I'!$V63),'Circunscrição I'!F63,"excluído*"),"")</f>
        <v>286</v>
      </c>
      <c r="G150" s="121">
        <f>IF('Circunscrição I'!G63&gt;0,IF(AND('Circunscrição I'!$U63&lt;='Circunscrição I'!G63,'Circunscrição I'!G63&lt;='Circunscrição I'!$V63),'Circunscrição I'!G63,"excluído*"),"")</f>
        <v>292</v>
      </c>
      <c r="H150" s="121" t="str">
        <f>IF('Circunscrição I'!H63&gt;0,IF(AND('Circunscrição I'!$U63&lt;='Circunscrição I'!H63,'Circunscrição I'!H63&lt;='Circunscrição I'!$V63),'Circunscrição I'!H63,"excluído*"),"")</f>
        <v>excluído*</v>
      </c>
      <c r="I150" s="121">
        <f>IF('Circunscrição I'!I63&gt;0,IF(AND('Circunscrição I'!$U63&lt;='Circunscrição I'!I63,'Circunscrição I'!I63&lt;='Circunscrição I'!$V63),'Circunscrição I'!I63,"excluído*"),"")</f>
        <v>402.95</v>
      </c>
      <c r="J150" s="121" t="str">
        <f>IF('Circunscrição I'!J63&gt;0,IF(AND('Circunscrição I'!$U63&lt;='Circunscrição I'!J63,'Circunscrição I'!J63&lt;='Circunscrição I'!$V63),'Circunscrição I'!J63,"excluído*"),"")</f>
        <v/>
      </c>
      <c r="K150" s="121" t="str">
        <f>IF('Circunscrição I'!K63&gt;0,IF(AND('Circunscrição I'!$U63&lt;='Circunscrição I'!K63,'Circunscrição I'!K63&lt;='Circunscrição I'!$V63),'Circunscrição I'!K63,"excluído*"),"")</f>
        <v/>
      </c>
      <c r="L150" s="121" t="str">
        <f>IF('Circunscrição I'!L63&gt;0,IF(AND('Circunscrição I'!$U63&lt;='Circunscrição I'!L63,'Circunscrição I'!L63&lt;='Circunscrição I'!$V63),'Circunscrição I'!L63,"excluído*"),"")</f>
        <v/>
      </c>
      <c r="M150" s="121" t="str">
        <f>IF('Circunscrição I'!M63&gt;0,IF(AND('Circunscrição I'!$U63&lt;='Circunscrição I'!M63,'Circunscrição I'!M63&lt;='Circunscrição I'!$V63),'Circunscrição I'!M63,"excluído*"),"")</f>
        <v/>
      </c>
      <c r="N150" s="121" t="str">
        <f>IF('Circunscrição I'!N63&gt;0,IF(AND('Circunscrição I'!$U63&lt;='Circunscrição I'!N63,'Circunscrição I'!N63&lt;='Circunscrição I'!$V63),'Circunscrição I'!N63,"excluído*"),"")</f>
        <v/>
      </c>
      <c r="O150" s="121" t="str">
        <f>IF('Circunscrição I'!O63&gt;0,IF(AND('Circunscrição I'!$U63&lt;='Circunscrição I'!O63,'Circunscrição I'!O63&lt;='Circunscrição I'!$V63),'Circunscrição I'!O63,"excluído*"),"")</f>
        <v/>
      </c>
      <c r="P150" s="121" t="str">
        <f>IF('Circunscrição I'!P63&gt;0,IF(AND('Circunscrição I'!$U63&lt;='Circunscrição I'!P63,'Circunscrição I'!P63&lt;='Circunscrição I'!$V63),'Circunscrição I'!P63,"excluído*"),"")</f>
        <v/>
      </c>
      <c r="Q150" s="121" t="str">
        <f>IF('Circunscrição I'!Q63&gt;0,IF(AND('Circunscrição I'!$U63&lt;='Circunscrição I'!Q63,'Circunscrição I'!Q63&lt;='Circunscrição I'!$V63),'Circunscrição I'!Q63,"excluído*"),"")</f>
        <v/>
      </c>
      <c r="R150" s="121">
        <f>IF('Circunscrição I'!R63&gt;0,IF(AND('Circunscrição I'!$U63&lt;='Circunscrição I'!R63,'Circunscrição I'!R63&lt;='Circunscrição I'!$V63),'Circunscrição I'!R63,"excluído*"),"")</f>
        <v>420.88</v>
      </c>
      <c r="S150" s="128">
        <f t="shared" si="26"/>
        <v>350.46</v>
      </c>
      <c r="T150" s="129"/>
      <c r="U150" s="130">
        <f t="shared" si="18"/>
        <v>17523</v>
      </c>
      <c r="V150" s="131"/>
      <c r="W150" s="37" t="s">
        <v>46</v>
      </c>
    </row>
    <row r="151" ht="12.75" customHeight="1">
      <c r="A151" s="115">
        <f t="shared" si="17"/>
        <v>44140</v>
      </c>
      <c r="B151" s="100" t="str">
        <f>IF('Circunscrição I'!B64="","",'Circunscrição I'!B64)</f>
        <v>Trava do Motor</v>
      </c>
      <c r="C151" s="101">
        <f>IF('Circunscrição I'!C64="","",'Circunscrição I'!C64)</f>
        <v>50</v>
      </c>
      <c r="D151" s="101" t="str">
        <f>IF('Circunscrição I'!D64="","",'Circunscrição I'!D64)</f>
        <v>unid.</v>
      </c>
      <c r="E151" s="121">
        <f>IF('Circunscrição I'!E64&gt;0,IF(AND('Circunscrição I'!$U64&lt;='Circunscrição I'!E64,'Circunscrição I'!E64&lt;='Circunscrição I'!$V64),'Circunscrição I'!E64,"excluído*"),"")</f>
        <v>23</v>
      </c>
      <c r="F151" s="121" t="str">
        <f>IF('Circunscrição I'!F64&gt;0,IF(AND('Circunscrição I'!$U64&lt;='Circunscrição I'!F64,'Circunscrição I'!F64&lt;='Circunscrição I'!$V64),'Circunscrição I'!F64,"excluído*"),"")</f>
        <v/>
      </c>
      <c r="G151" s="121" t="str">
        <f>IF('Circunscrição I'!G64&gt;0,IF(AND('Circunscrição I'!$U64&lt;='Circunscrição I'!G64,'Circunscrição I'!G64&lt;='Circunscrição I'!$V64),'Circunscrição I'!G64,"excluído*"),"")</f>
        <v/>
      </c>
      <c r="H151" s="121" t="str">
        <f>IF('Circunscrição I'!H64&gt;0,IF(AND('Circunscrição I'!$U64&lt;='Circunscrição I'!H64,'Circunscrição I'!H64&lt;='Circunscrição I'!$V64),'Circunscrição I'!H64,"excluído*"),"")</f>
        <v/>
      </c>
      <c r="I151" s="121" t="str">
        <f>IF('Circunscrição I'!I64&gt;0,IF(AND('Circunscrição I'!$U64&lt;='Circunscrição I'!I64,'Circunscrição I'!I64&lt;='Circunscrição I'!$V64),'Circunscrição I'!I64,"excluído*"),"")</f>
        <v/>
      </c>
      <c r="J151" s="121" t="str">
        <f>IF('Circunscrição I'!J64&gt;0,IF(AND('Circunscrição I'!$U64&lt;='Circunscrição I'!J64,'Circunscrição I'!J64&lt;='Circunscrição I'!$V64),'Circunscrição I'!J64,"excluído*"),"")</f>
        <v/>
      </c>
      <c r="K151" s="121" t="str">
        <f>IF('Circunscrição I'!K64&gt;0,IF(AND('Circunscrição I'!$U64&lt;='Circunscrição I'!K64,'Circunscrição I'!K64&lt;='Circunscrição I'!$V64),'Circunscrição I'!K64,"excluído*"),"")</f>
        <v/>
      </c>
      <c r="L151" s="121" t="str">
        <f>IF('Circunscrição I'!L64&gt;0,IF(AND('Circunscrição I'!$U64&lt;='Circunscrição I'!L64,'Circunscrição I'!L64&lt;='Circunscrição I'!$V64),'Circunscrição I'!L64,"excluído*"),"")</f>
        <v/>
      </c>
      <c r="M151" s="121" t="str">
        <f>IF('Circunscrição I'!M64&gt;0,IF(AND('Circunscrição I'!$U64&lt;='Circunscrição I'!M64,'Circunscrição I'!M64&lt;='Circunscrição I'!$V64),'Circunscrição I'!M64,"excluído*"),"")</f>
        <v/>
      </c>
      <c r="N151" s="121" t="str">
        <f>IF('Circunscrição I'!N64&gt;0,IF(AND('Circunscrição I'!$U64&lt;='Circunscrição I'!N64,'Circunscrição I'!N64&lt;='Circunscrição I'!$V64),'Circunscrição I'!N64,"excluído*"),"")</f>
        <v/>
      </c>
      <c r="O151" s="121" t="str">
        <f>IF('Circunscrição I'!O64&gt;0,IF(AND('Circunscrição I'!$U64&lt;='Circunscrição I'!O64,'Circunscrição I'!O64&lt;='Circunscrição I'!$V64),'Circunscrição I'!O64,"excluído*"),"")</f>
        <v/>
      </c>
      <c r="P151" s="121" t="str">
        <f>IF('Circunscrição I'!P64&gt;0,IF(AND('Circunscrição I'!$U64&lt;='Circunscrição I'!P64,'Circunscrição I'!P64&lt;='Circunscrição I'!$V64),'Circunscrição I'!P64,"excluído*"),"")</f>
        <v/>
      </c>
      <c r="Q151" s="121" t="str">
        <f>IF('Circunscrição I'!Q64&gt;0,IF(AND('Circunscrição I'!$U64&lt;='Circunscrição I'!Q64,'Circunscrição I'!Q64&lt;='Circunscrição I'!$V64),'Circunscrição I'!Q64,"excluído*"),"")</f>
        <v/>
      </c>
      <c r="R151" s="121">
        <f>IF('Circunscrição I'!R64&gt;0,IF(AND('Circunscrição I'!$U64&lt;='Circunscrição I'!R64,'Circunscrição I'!R64&lt;='Circunscrição I'!$V64),'Circunscrição I'!R64,"excluído*"),"")</f>
        <v>14.22</v>
      </c>
      <c r="S151" s="128">
        <f t="shared" si="26"/>
        <v>18.61</v>
      </c>
      <c r="T151" s="129"/>
      <c r="U151" s="130">
        <f t="shared" si="18"/>
        <v>930.5</v>
      </c>
      <c r="V151" s="131"/>
      <c r="W151" s="37" t="s">
        <v>46</v>
      </c>
    </row>
    <row r="152" ht="12.75" customHeight="1">
      <c r="A152" s="115">
        <f t="shared" si="17"/>
        <v>44170</v>
      </c>
      <c r="B152" s="100" t="str">
        <f>IF('Circunscrição I'!B65="","",'Circunscrição I'!B65)</f>
        <v>Placa Comando Inverter PCI principal</v>
      </c>
      <c r="C152" s="101">
        <f>IF('Circunscrição I'!C65="","",'Circunscrição I'!C65)</f>
        <v>50</v>
      </c>
      <c r="D152" s="101" t="str">
        <f>IF('Circunscrição I'!D65="","",'Circunscrição I'!D65)</f>
        <v>unid.</v>
      </c>
      <c r="E152" s="121" t="str">
        <f>IF('Circunscrição I'!E65&gt;0,IF(AND('Circunscrição I'!$U65&lt;='Circunscrição I'!E65,'Circunscrição I'!E65&lt;='Circunscrição I'!$V65),'Circunscrição I'!E65,"excluído*"),"")</f>
        <v>excluído*</v>
      </c>
      <c r="F152" s="121">
        <f>IF('Circunscrição I'!F65&gt;0,IF(AND('Circunscrição I'!$U65&lt;='Circunscrição I'!F65,'Circunscrição I'!F65&lt;='Circunscrição I'!$V65),'Circunscrição I'!F65,"excluído*"),"")</f>
        <v>650</v>
      </c>
      <c r="G152" s="121">
        <f>IF('Circunscrição I'!G65&gt;0,IF(AND('Circunscrição I'!$U65&lt;='Circunscrição I'!G65,'Circunscrição I'!G65&lt;='Circunscrição I'!$V65),'Circunscrição I'!G65,"excluído*"),"")</f>
        <v>499</v>
      </c>
      <c r="H152" s="121">
        <f>IF('Circunscrição I'!H65&gt;0,IF(AND('Circunscrição I'!$U65&lt;='Circunscrição I'!H65,'Circunscrição I'!H65&lt;='Circunscrição I'!$V65),'Circunscrição I'!H65,"excluído*"),"")</f>
        <v>449.9</v>
      </c>
      <c r="I152" s="121" t="str">
        <f>IF('Circunscrição I'!I65&gt;0,IF(AND('Circunscrição I'!$U65&lt;='Circunscrição I'!I65,'Circunscrição I'!I65&lt;='Circunscrição I'!$V65),'Circunscrição I'!I65,"excluído*"),"")</f>
        <v/>
      </c>
      <c r="J152" s="121" t="str">
        <f>IF('Circunscrição I'!J65&gt;0,IF(AND('Circunscrição I'!$U65&lt;='Circunscrição I'!J65,'Circunscrição I'!J65&lt;='Circunscrição I'!$V65),'Circunscrição I'!J65,"excluído*"),"")</f>
        <v/>
      </c>
      <c r="K152" s="121" t="str">
        <f>IF('Circunscrição I'!K65&gt;0,IF(AND('Circunscrição I'!$U65&lt;='Circunscrição I'!K65,'Circunscrição I'!K65&lt;='Circunscrição I'!$V65),'Circunscrição I'!K65,"excluído*"),"")</f>
        <v/>
      </c>
      <c r="L152" s="121" t="str">
        <f>IF('Circunscrição I'!L65&gt;0,IF(AND('Circunscrição I'!$U65&lt;='Circunscrição I'!L65,'Circunscrição I'!L65&lt;='Circunscrição I'!$V65),'Circunscrição I'!L65,"excluído*"),"")</f>
        <v/>
      </c>
      <c r="M152" s="121" t="str">
        <f>IF('Circunscrição I'!M65&gt;0,IF(AND('Circunscrição I'!$U65&lt;='Circunscrição I'!M65,'Circunscrição I'!M65&lt;='Circunscrição I'!$V65),'Circunscrição I'!M65,"excluído*"),"")</f>
        <v/>
      </c>
      <c r="N152" s="121" t="str">
        <f>IF('Circunscrição I'!N65&gt;0,IF(AND('Circunscrição I'!$U65&lt;='Circunscrição I'!N65,'Circunscrição I'!N65&lt;='Circunscrição I'!$V65),'Circunscrição I'!N65,"excluído*"),"")</f>
        <v/>
      </c>
      <c r="O152" s="121" t="str">
        <f>IF('Circunscrição I'!O65&gt;0,IF(AND('Circunscrição I'!$U65&lt;='Circunscrição I'!O65,'Circunscrição I'!O65&lt;='Circunscrição I'!$V65),'Circunscrição I'!O65,"excluído*"),"")</f>
        <v/>
      </c>
      <c r="P152" s="121" t="str">
        <f>IF('Circunscrição I'!P65&gt;0,IF(AND('Circunscrição I'!$U65&lt;='Circunscrição I'!P65,'Circunscrição I'!P65&lt;='Circunscrição I'!$V65),'Circunscrição I'!P65,"excluído*"),"")</f>
        <v/>
      </c>
      <c r="Q152" s="121" t="str">
        <f>IF('Circunscrição I'!Q65&gt;0,IF(AND('Circunscrição I'!$U65&lt;='Circunscrição I'!Q65,'Circunscrição I'!Q65&lt;='Circunscrição I'!$V65),'Circunscrição I'!Q65,"excluído*"),"")</f>
        <v/>
      </c>
      <c r="R152" s="121" t="str">
        <f>IF('Circunscrição I'!R65&gt;0,IF(AND('Circunscrição I'!$U65&lt;='Circunscrição I'!R65,'Circunscrição I'!R65&lt;='Circunscrição I'!$V65),'Circunscrição I'!R65,"excluído*"),"")</f>
        <v>excluído*</v>
      </c>
      <c r="S152" s="128">
        <f t="shared" si="26"/>
        <v>532.97</v>
      </c>
      <c r="T152" s="129"/>
      <c r="U152" s="130">
        <f t="shared" si="18"/>
        <v>26648.5</v>
      </c>
      <c r="V152" s="131"/>
      <c r="W152" s="37" t="s">
        <v>46</v>
      </c>
    </row>
    <row r="153" ht="12.75" customHeight="1">
      <c r="A153" s="126" t="str">
        <f t="shared" si="17"/>
        <v>5.13</v>
      </c>
      <c r="B153" s="100" t="str">
        <f>IF('Circunscrição I'!B66="","",'Circunscrição I'!B66)</f>
        <v>Placa Comando Inverter PCI receptor</v>
      </c>
      <c r="C153" s="101">
        <f>IF('Circunscrição I'!C66="","",'Circunscrição I'!C66)</f>
        <v>50</v>
      </c>
      <c r="D153" s="101" t="str">
        <f>IF('Circunscrição I'!D66="","",'Circunscrição I'!D66)</f>
        <v>unid.</v>
      </c>
      <c r="E153" s="121">
        <f>IF('Circunscrição I'!E66&gt;0,IF(AND('Circunscrição I'!$U66&lt;='Circunscrição I'!E66,'Circunscrição I'!E66&lt;='Circunscrição I'!$V66),'Circunscrição I'!E66,"excluído*"),"")</f>
        <v>400</v>
      </c>
      <c r="F153" s="121" t="str">
        <f>IF('Circunscrição I'!F66&gt;0,IF(AND('Circunscrição I'!$U66&lt;='Circunscrição I'!F66,'Circunscrição I'!F66&lt;='Circunscrição I'!$V66),'Circunscrição I'!F66,"excluído*"),"")</f>
        <v>excluído*</v>
      </c>
      <c r="G153" s="121">
        <f>IF('Circunscrição I'!G66&gt;0,IF(AND('Circunscrição I'!$U66&lt;='Circunscrição I'!G66,'Circunscrição I'!G66&lt;='Circunscrição I'!$V66),'Circunscrição I'!G66,"excluído*"),"")</f>
        <v>159.99</v>
      </c>
      <c r="H153" s="121">
        <f>IF('Circunscrição I'!H66&gt;0,IF(AND('Circunscrição I'!$U66&lt;='Circunscrição I'!H66,'Circunscrição I'!H66&lt;='Circunscrição I'!$V66),'Circunscrição I'!H66,"excluído*"),"")</f>
        <v>190</v>
      </c>
      <c r="I153" s="121">
        <f>IF('Circunscrição I'!I66&gt;0,IF(AND('Circunscrição I'!$U66&lt;='Circunscrição I'!I66,'Circunscrição I'!I66&lt;='Circunscrição I'!$V66),'Circunscrição I'!I66,"excluído*"),"")</f>
        <v>356</v>
      </c>
      <c r="J153" s="121" t="str">
        <f>IF('Circunscrição I'!J66&gt;0,IF(AND('Circunscrição I'!$U66&lt;='Circunscrição I'!J66,'Circunscrição I'!J66&lt;='Circunscrição I'!$V66),'Circunscrição I'!J66,"excluído*"),"")</f>
        <v/>
      </c>
      <c r="K153" s="121" t="str">
        <f>IF('Circunscrição I'!K66&gt;0,IF(AND('Circunscrição I'!$U66&lt;='Circunscrição I'!K66,'Circunscrição I'!K66&lt;='Circunscrição I'!$V66),'Circunscrição I'!K66,"excluído*"),"")</f>
        <v/>
      </c>
      <c r="L153" s="121" t="str">
        <f>IF('Circunscrição I'!L66&gt;0,IF(AND('Circunscrição I'!$U66&lt;='Circunscrição I'!L66,'Circunscrição I'!L66&lt;='Circunscrição I'!$V66),'Circunscrição I'!L66,"excluído*"),"")</f>
        <v/>
      </c>
      <c r="M153" s="121" t="str">
        <f>IF('Circunscrição I'!M66&gt;0,IF(AND('Circunscrição I'!$U66&lt;='Circunscrição I'!M66,'Circunscrição I'!M66&lt;='Circunscrição I'!$V66),'Circunscrição I'!M66,"excluído*"),"")</f>
        <v/>
      </c>
      <c r="N153" s="121" t="str">
        <f>IF('Circunscrição I'!N66&gt;0,IF(AND('Circunscrição I'!$U66&lt;='Circunscrição I'!N66,'Circunscrição I'!N66&lt;='Circunscrição I'!$V66),'Circunscrição I'!N66,"excluído*"),"")</f>
        <v/>
      </c>
      <c r="O153" s="121" t="str">
        <f>IF('Circunscrição I'!O66&gt;0,IF(AND('Circunscrição I'!$U66&lt;='Circunscrição I'!O66,'Circunscrição I'!O66&lt;='Circunscrição I'!$V66),'Circunscrição I'!O66,"excluído*"),"")</f>
        <v/>
      </c>
      <c r="P153" s="121" t="str">
        <f>IF('Circunscrição I'!P66&gt;0,IF(AND('Circunscrição I'!$U66&lt;='Circunscrição I'!P66,'Circunscrição I'!P66&lt;='Circunscrição I'!$V66),'Circunscrição I'!P66,"excluído*"),"")</f>
        <v/>
      </c>
      <c r="Q153" s="121" t="str">
        <f>IF('Circunscrição I'!Q66&gt;0,IF(AND('Circunscrição I'!$U66&lt;='Circunscrição I'!Q66,'Circunscrição I'!Q66&lt;='Circunscrição I'!$V66),'Circunscrição I'!Q66,"excluído*"),"")</f>
        <v/>
      </c>
      <c r="R153" s="121">
        <f>IF('Circunscrição I'!R66&gt;0,IF(AND('Circunscrição I'!$U66&lt;='Circunscrição I'!R66,'Circunscrição I'!R66&lt;='Circunscrição I'!$V66),'Circunscrição I'!R66,"excluído*"),"")</f>
        <v>318.1</v>
      </c>
      <c r="S153" s="128">
        <f t="shared" si="26"/>
        <v>284.82</v>
      </c>
      <c r="T153" s="129"/>
      <c r="U153" s="130">
        <f t="shared" si="18"/>
        <v>14241</v>
      </c>
      <c r="V153" s="131"/>
      <c r="W153" s="37" t="s">
        <v>46</v>
      </c>
    </row>
    <row r="154" ht="12.75" customHeight="1">
      <c r="A154" s="126" t="str">
        <f t="shared" si="17"/>
        <v>5.14</v>
      </c>
      <c r="B154" s="100" t="str">
        <f>IF('Circunscrição I'!B67="","",'Circunscrição I'!B67)</f>
        <v>Sensor imersão. Evaporadora</v>
      </c>
      <c r="C154" s="101">
        <f>IF('Circunscrição I'!C67="","",'Circunscrição I'!C67)</f>
        <v>50</v>
      </c>
      <c r="D154" s="101" t="str">
        <f>IF('Circunscrição I'!D67="","",'Circunscrição I'!D67)</f>
        <v>unid.</v>
      </c>
      <c r="E154" s="121" t="str">
        <f>IF('Circunscrição I'!E67&gt;0,IF(AND('Circunscrição I'!$U67&lt;='Circunscrição I'!E67,'Circunscrição I'!E67&lt;='Circunscrição I'!$V67),'Circunscrição I'!E67,"excluído*"),"")</f>
        <v>excluído*</v>
      </c>
      <c r="F154" s="121">
        <f>IF('Circunscrição I'!F67&gt;0,IF(AND('Circunscrição I'!$U67&lt;='Circunscrição I'!F67,'Circunscrição I'!F67&lt;='Circunscrição I'!$V67),'Circunscrição I'!F67,"excluído*"),"")</f>
        <v>65</v>
      </c>
      <c r="G154" s="121">
        <f>IF('Circunscrição I'!G67&gt;0,IF(AND('Circunscrição I'!$U67&lt;='Circunscrição I'!G67,'Circunscrição I'!G67&lt;='Circunscrição I'!$V67),'Circunscrição I'!G67,"excluído*"),"")</f>
        <v>37.43</v>
      </c>
      <c r="H154" s="121">
        <f>IF('Circunscrição I'!H67&gt;0,IF(AND('Circunscrição I'!$U67&lt;='Circunscrição I'!H67,'Circunscrição I'!H67&lt;='Circunscrição I'!$V67),'Circunscrição I'!H67,"excluído*"),"")</f>
        <v>45</v>
      </c>
      <c r="I154" s="121">
        <f>IF('Circunscrição I'!I67&gt;0,IF(AND('Circunscrição I'!$U67&lt;='Circunscrição I'!I67,'Circunscrição I'!I67&lt;='Circunscrição I'!$V67),'Circunscrição I'!I67,"excluído*"),"")</f>
        <v>49.9</v>
      </c>
      <c r="J154" s="121" t="str">
        <f>IF('Circunscrição I'!J67&gt;0,IF(AND('Circunscrição I'!$U67&lt;='Circunscrição I'!J67,'Circunscrição I'!J67&lt;='Circunscrição I'!$V67),'Circunscrição I'!J67,"excluído*"),"")</f>
        <v/>
      </c>
      <c r="K154" s="121" t="str">
        <f>IF('Circunscrição I'!K67&gt;0,IF(AND('Circunscrição I'!$U67&lt;='Circunscrição I'!K67,'Circunscrição I'!K67&lt;='Circunscrição I'!$V67),'Circunscrição I'!K67,"excluído*"),"")</f>
        <v/>
      </c>
      <c r="L154" s="121" t="str">
        <f>IF('Circunscrição I'!L67&gt;0,IF(AND('Circunscrição I'!$U67&lt;='Circunscrição I'!L67,'Circunscrição I'!L67&lt;='Circunscrição I'!$V67),'Circunscrição I'!L67,"excluído*"),"")</f>
        <v/>
      </c>
      <c r="M154" s="121" t="str">
        <f>IF('Circunscrição I'!M67&gt;0,IF(AND('Circunscrição I'!$U67&lt;='Circunscrição I'!M67,'Circunscrição I'!M67&lt;='Circunscrição I'!$V67),'Circunscrição I'!M67,"excluído*"),"")</f>
        <v/>
      </c>
      <c r="N154" s="121" t="str">
        <f>IF('Circunscrição I'!N67&gt;0,IF(AND('Circunscrição I'!$U67&lt;='Circunscrição I'!N67,'Circunscrição I'!N67&lt;='Circunscrição I'!$V67),'Circunscrição I'!N67,"excluído*"),"")</f>
        <v/>
      </c>
      <c r="O154" s="121" t="str">
        <f>IF('Circunscrição I'!O67&gt;0,IF(AND('Circunscrição I'!$U67&lt;='Circunscrição I'!O67,'Circunscrição I'!O67&lt;='Circunscrição I'!$V67),'Circunscrição I'!O67,"excluído*"),"")</f>
        <v/>
      </c>
      <c r="P154" s="121" t="str">
        <f>IF('Circunscrição I'!P67&gt;0,IF(AND('Circunscrição I'!$U67&lt;='Circunscrição I'!P67,'Circunscrição I'!P67&lt;='Circunscrição I'!$V67),'Circunscrição I'!P67,"excluído*"),"")</f>
        <v/>
      </c>
      <c r="Q154" s="121" t="str">
        <f>IF('Circunscrição I'!Q67&gt;0,IF(AND('Circunscrição I'!$U67&lt;='Circunscrição I'!Q67,'Circunscrição I'!Q67&lt;='Circunscrição I'!$V67),'Circunscrição I'!Q67,"excluído*"),"")</f>
        <v/>
      </c>
      <c r="R154" s="121">
        <f>IF('Circunscrição I'!R67&gt;0,IF(AND('Circunscrição I'!$U67&lt;='Circunscrição I'!R67,'Circunscrição I'!R67&lt;='Circunscrição I'!$V67),'Circunscrição I'!R67,"excluído*"),"")</f>
        <v>140</v>
      </c>
      <c r="S154" s="128">
        <f t="shared" si="26"/>
        <v>67.47</v>
      </c>
      <c r="T154" s="129"/>
      <c r="U154" s="130">
        <f t="shared" si="18"/>
        <v>3373.5</v>
      </c>
      <c r="V154" s="131"/>
      <c r="W154" s="37" t="s">
        <v>46</v>
      </c>
    </row>
    <row r="155" ht="12.75" customHeight="1">
      <c r="A155" s="126" t="str">
        <f t="shared" si="17"/>
        <v>5.15</v>
      </c>
      <c r="B155" s="100" t="str">
        <f>IF('Circunscrição I'!B68="","",'Circunscrição I'!B68)</f>
        <v>Sensor temperatura Evaporadora</v>
      </c>
      <c r="C155" s="101">
        <f>IF('Circunscrição I'!C68="","",'Circunscrição I'!C68)</f>
        <v>50</v>
      </c>
      <c r="D155" s="101" t="str">
        <f>IF('Circunscrição I'!D68="","",'Circunscrição I'!D68)</f>
        <v>unid.</v>
      </c>
      <c r="E155" s="121" t="str">
        <f>IF('Circunscrição I'!E68&gt;0,IF(AND('Circunscrição I'!$U68&lt;='Circunscrição I'!E68,'Circunscrição I'!E68&lt;='Circunscrição I'!$V68),'Circunscrição I'!E68,"excluído*"),"")</f>
        <v>excluído*</v>
      </c>
      <c r="F155" s="121">
        <f>IF('Circunscrição I'!F68&gt;0,IF(AND('Circunscrição I'!$U68&lt;='Circunscrição I'!F68,'Circunscrição I'!F68&lt;='Circunscrição I'!$V68),'Circunscrição I'!F68,"excluído*"),"")</f>
        <v>72</v>
      </c>
      <c r="G155" s="121">
        <f>IF('Circunscrição I'!G68&gt;0,IF(AND('Circunscrição I'!$U68&lt;='Circunscrição I'!G68,'Circunscrição I'!G68&lt;='Circunscrição I'!$V68),'Circunscrição I'!G68,"excluído*"),"")</f>
        <v>60</v>
      </c>
      <c r="H155" s="121">
        <f>IF('Circunscrição I'!H68&gt;0,IF(AND('Circunscrição I'!$U68&lt;='Circunscrição I'!H68,'Circunscrição I'!H68&lt;='Circunscrição I'!$V68),'Circunscrição I'!H68,"excluído*"),"")</f>
        <v>54.99</v>
      </c>
      <c r="I155" s="121">
        <f>IF('Circunscrição I'!I68&gt;0,IF(AND('Circunscrição I'!$U68&lt;='Circunscrição I'!I68,'Circunscrição I'!I68&lt;='Circunscrição I'!$V68),'Circunscrição I'!I68,"excluído*"),"")</f>
        <v>80</v>
      </c>
      <c r="J155" s="121" t="str">
        <f>IF('Circunscrição I'!J68&gt;0,IF(AND('Circunscrição I'!$U68&lt;='Circunscrição I'!J68,'Circunscrição I'!J68&lt;='Circunscrição I'!$V68),'Circunscrição I'!J68,"excluído*"),"")</f>
        <v/>
      </c>
      <c r="K155" s="121" t="str">
        <f>IF('Circunscrição I'!K68&gt;0,IF(AND('Circunscrição I'!$U68&lt;='Circunscrição I'!K68,'Circunscrição I'!K68&lt;='Circunscrição I'!$V68),'Circunscrição I'!K68,"excluído*"),"")</f>
        <v/>
      </c>
      <c r="L155" s="121" t="str">
        <f>IF('Circunscrição I'!L68&gt;0,IF(AND('Circunscrição I'!$U68&lt;='Circunscrição I'!L68,'Circunscrição I'!L68&lt;='Circunscrição I'!$V68),'Circunscrição I'!L68,"excluído*"),"")</f>
        <v/>
      </c>
      <c r="M155" s="121" t="str">
        <f>IF('Circunscrição I'!M68&gt;0,IF(AND('Circunscrição I'!$U68&lt;='Circunscrição I'!M68,'Circunscrição I'!M68&lt;='Circunscrição I'!$V68),'Circunscrição I'!M68,"excluído*"),"")</f>
        <v/>
      </c>
      <c r="N155" s="121" t="str">
        <f>IF('Circunscrição I'!N68&gt;0,IF(AND('Circunscrição I'!$U68&lt;='Circunscrição I'!N68,'Circunscrição I'!N68&lt;='Circunscrição I'!$V68),'Circunscrição I'!N68,"excluído*"),"")</f>
        <v/>
      </c>
      <c r="O155" s="121" t="str">
        <f>IF('Circunscrição I'!O68&gt;0,IF(AND('Circunscrição I'!$U68&lt;='Circunscrição I'!O68,'Circunscrição I'!O68&lt;='Circunscrição I'!$V68),'Circunscrição I'!O68,"excluído*"),"")</f>
        <v/>
      </c>
      <c r="P155" s="121" t="str">
        <f>IF('Circunscrição I'!P68&gt;0,IF(AND('Circunscrição I'!$U68&lt;='Circunscrição I'!P68,'Circunscrição I'!P68&lt;='Circunscrição I'!$V68),'Circunscrição I'!P68,"excluído*"),"")</f>
        <v/>
      </c>
      <c r="Q155" s="121" t="str">
        <f>IF('Circunscrição I'!Q68&gt;0,IF(AND('Circunscrição I'!$U68&lt;='Circunscrição I'!Q68,'Circunscrição I'!Q68&lt;='Circunscrição I'!$V68),'Circunscrição I'!Q68,"excluído*"),"")</f>
        <v/>
      </c>
      <c r="R155" s="121">
        <f>IF('Circunscrição I'!R68&gt;0,IF(AND('Circunscrição I'!$U68&lt;='Circunscrição I'!R68,'Circunscrição I'!R68&lt;='Circunscrição I'!$V68),'Circunscrição I'!R68,"excluído*"),"")</f>
        <v>141.67</v>
      </c>
      <c r="S155" s="128">
        <f t="shared" si="26"/>
        <v>81.73</v>
      </c>
      <c r="T155" s="129"/>
      <c r="U155" s="130">
        <f t="shared" si="18"/>
        <v>4086.5</v>
      </c>
      <c r="V155" s="131"/>
      <c r="W155" s="37" t="s">
        <v>46</v>
      </c>
    </row>
    <row r="156" ht="12.75" customHeight="1">
      <c r="A156" s="126" t="str">
        <f t="shared" si="17"/>
        <v>5.16</v>
      </c>
      <c r="B156" s="100" t="str">
        <f>IF('Circunscrição I'!B69="","",'Circunscrição I'!B69)</f>
        <v>Fusível</v>
      </c>
      <c r="C156" s="101">
        <f>IF('Circunscrição I'!C69="","",'Circunscrição I'!C69)</f>
        <v>50</v>
      </c>
      <c r="D156" s="101" t="str">
        <f>IF('Circunscrição I'!D69="","",'Circunscrição I'!D69)</f>
        <v>unid.</v>
      </c>
      <c r="E156" s="121" t="str">
        <f>IF('Circunscrição I'!E69&gt;0,IF(AND('Circunscrição I'!$U69&lt;='Circunscrição I'!E69,'Circunscrição I'!E69&lt;='Circunscrição I'!$V69),'Circunscrição I'!E69,"excluído*"),"")</f>
        <v>excluído*</v>
      </c>
      <c r="F156" s="121">
        <f>IF('Circunscrição I'!F69&gt;0,IF(AND('Circunscrição I'!$U69&lt;='Circunscrição I'!F69,'Circunscrição I'!F69&lt;='Circunscrição I'!$V69),'Circunscrição I'!F69,"excluído*"),"")</f>
        <v>5</v>
      </c>
      <c r="G156" s="121">
        <f>IF('Circunscrição I'!G69&gt;0,IF(AND('Circunscrição I'!$U69&lt;='Circunscrição I'!G69,'Circunscrição I'!G69&lt;='Circunscrição I'!$V69),'Circunscrição I'!G69,"excluído*"),"")</f>
        <v>0.34</v>
      </c>
      <c r="H156" s="121">
        <f>IF('Circunscrição I'!H69&gt;0,IF(AND('Circunscrição I'!$U69&lt;='Circunscrição I'!H69,'Circunscrição I'!H69&lt;='Circunscrição I'!$V69),'Circunscrição I'!H69,"excluído*"),"")</f>
        <v>0.49</v>
      </c>
      <c r="I156" s="121">
        <f>IF('Circunscrição I'!I69&gt;0,IF(AND('Circunscrição I'!$U69&lt;='Circunscrição I'!I69,'Circunscrição I'!I69&lt;='Circunscrição I'!$V69),'Circunscrição I'!I69,"excluído*"),"")</f>
        <v>4.13</v>
      </c>
      <c r="J156" s="121" t="str">
        <f>IF('Circunscrição I'!J69&gt;0,IF(AND('Circunscrição I'!$U69&lt;='Circunscrição I'!J69,'Circunscrição I'!J69&lt;='Circunscrição I'!$V69),'Circunscrição I'!J69,"excluído*"),"")</f>
        <v/>
      </c>
      <c r="K156" s="121" t="str">
        <f>IF('Circunscrição I'!K69&gt;0,IF(AND('Circunscrição I'!$U69&lt;='Circunscrição I'!K69,'Circunscrição I'!K69&lt;='Circunscrição I'!$V69),'Circunscrição I'!K69,"excluído*"),"")</f>
        <v/>
      </c>
      <c r="L156" s="121" t="str">
        <f>IF('Circunscrição I'!L69&gt;0,IF(AND('Circunscrição I'!$U69&lt;='Circunscrição I'!L69,'Circunscrição I'!L69&lt;='Circunscrição I'!$V69),'Circunscrição I'!L69,"excluído*"),"")</f>
        <v/>
      </c>
      <c r="M156" s="121" t="str">
        <f>IF('Circunscrição I'!M69&gt;0,IF(AND('Circunscrição I'!$U69&lt;='Circunscrição I'!M69,'Circunscrição I'!M69&lt;='Circunscrição I'!$V69),'Circunscrição I'!M69,"excluído*"),"")</f>
        <v/>
      </c>
      <c r="N156" s="121" t="str">
        <f>IF('Circunscrição I'!N69&gt;0,IF(AND('Circunscrição I'!$U69&lt;='Circunscrição I'!N69,'Circunscrição I'!N69&lt;='Circunscrição I'!$V69),'Circunscrição I'!N69,"excluído*"),"")</f>
        <v/>
      </c>
      <c r="O156" s="121" t="str">
        <f>IF('Circunscrição I'!O69&gt;0,IF(AND('Circunscrição I'!$U69&lt;='Circunscrição I'!O69,'Circunscrição I'!O69&lt;='Circunscrição I'!$V69),'Circunscrição I'!O69,"excluído*"),"")</f>
        <v/>
      </c>
      <c r="P156" s="121" t="str">
        <f>IF('Circunscrição I'!P69&gt;0,IF(AND('Circunscrição I'!$U69&lt;='Circunscrição I'!P69,'Circunscrição I'!P69&lt;='Circunscrição I'!$V69),'Circunscrição I'!P69,"excluído*"),"")</f>
        <v/>
      </c>
      <c r="Q156" s="121" t="str">
        <f>IF('Circunscrição I'!Q69&gt;0,IF(AND('Circunscrição I'!$U69&lt;='Circunscrição I'!Q69,'Circunscrição I'!Q69&lt;='Circunscrição I'!$V69),'Circunscrição I'!Q69,"excluído*"),"")</f>
        <v/>
      </c>
      <c r="R156" s="121" t="str">
        <f>IF('Circunscrição I'!R69&gt;0,IF(AND('Circunscrição I'!$U69&lt;='Circunscrição I'!R69,'Circunscrição I'!R69&lt;='Circunscrição I'!$V69),'Circunscrição I'!R69,"excluído*"),"")</f>
        <v>excluído*</v>
      </c>
      <c r="S156" s="128">
        <f t="shared" si="26"/>
        <v>2.49</v>
      </c>
      <c r="T156" s="129"/>
      <c r="U156" s="130">
        <f t="shared" si="18"/>
        <v>124.5</v>
      </c>
      <c r="V156" s="131"/>
      <c r="W156" s="37" t="s">
        <v>46</v>
      </c>
    </row>
    <row r="157" ht="12.75" customHeight="1">
      <c r="A157" s="126" t="str">
        <f t="shared" si="17"/>
        <v>5.17</v>
      </c>
      <c r="B157" s="100" t="str">
        <f>IF('Circunscrição I'!B70="","",'Circunscrição I'!B70)</f>
        <v>Borne</v>
      </c>
      <c r="C157" s="101">
        <f>IF('Circunscrição I'!C70="","",'Circunscrição I'!C70)</f>
        <v>50</v>
      </c>
      <c r="D157" s="101" t="str">
        <f>IF('Circunscrição I'!D70="","",'Circunscrição I'!D70)</f>
        <v>unid.</v>
      </c>
      <c r="E157" s="121" t="str">
        <f>IF('Circunscrição I'!E70&gt;0,IF(AND('Circunscrição I'!$U70&lt;='Circunscrição I'!E70,'Circunscrição I'!E70&lt;='Circunscrição I'!$V70),'Circunscrição I'!E70,"excluído*"),"")</f>
        <v>excluído*</v>
      </c>
      <c r="F157" s="121">
        <f>IF('Circunscrição I'!F70&gt;0,IF(AND('Circunscrição I'!$U70&lt;='Circunscrição I'!F70,'Circunscrição I'!F70&lt;='Circunscrição I'!$V70),'Circunscrição I'!F70,"excluído*"),"")</f>
        <v>1.25</v>
      </c>
      <c r="G157" s="121">
        <f>IF('Circunscrição I'!G70&gt;0,IF(AND('Circunscrição I'!$U70&lt;='Circunscrição I'!G70,'Circunscrição I'!G70&lt;='Circunscrição I'!$V70),'Circunscrição I'!G70,"excluído*"),"")</f>
        <v>1.5</v>
      </c>
      <c r="H157" s="121">
        <f>IF('Circunscrição I'!H70&gt;0,IF(AND('Circunscrição I'!$U70&lt;='Circunscrição I'!H70,'Circunscrição I'!H70&lt;='Circunscrição I'!$V70),'Circunscrição I'!H70,"excluído*"),"")</f>
        <v>1.53</v>
      </c>
      <c r="I157" s="121">
        <f>IF('Circunscrição I'!I70&gt;0,IF(AND('Circunscrição I'!$U70&lt;='Circunscrição I'!I70,'Circunscrição I'!I70&lt;='Circunscrição I'!$V70),'Circunscrição I'!I70,"excluído*"),"")</f>
        <v>1.7</v>
      </c>
      <c r="J157" s="121" t="str">
        <f>IF('Circunscrição I'!J70&gt;0,IF(AND('Circunscrição I'!$U70&lt;='Circunscrição I'!J70,'Circunscrição I'!J70&lt;='Circunscrição I'!$V70),'Circunscrição I'!J70,"excluído*"),"")</f>
        <v/>
      </c>
      <c r="K157" s="121" t="str">
        <f>IF('Circunscrição I'!K70&gt;0,IF(AND('Circunscrição I'!$U70&lt;='Circunscrição I'!K70,'Circunscrição I'!K70&lt;='Circunscrição I'!$V70),'Circunscrição I'!K70,"excluído*"),"")</f>
        <v/>
      </c>
      <c r="L157" s="121" t="str">
        <f>IF('Circunscrição I'!L70&gt;0,IF(AND('Circunscrição I'!$U70&lt;='Circunscrição I'!L70,'Circunscrição I'!L70&lt;='Circunscrição I'!$V70),'Circunscrição I'!L70,"excluído*"),"")</f>
        <v/>
      </c>
      <c r="M157" s="121" t="str">
        <f>IF('Circunscrição I'!M70&gt;0,IF(AND('Circunscrição I'!$U70&lt;='Circunscrição I'!M70,'Circunscrição I'!M70&lt;='Circunscrição I'!$V70),'Circunscrição I'!M70,"excluído*"),"")</f>
        <v/>
      </c>
      <c r="N157" s="121" t="str">
        <f>IF('Circunscrição I'!N70&gt;0,IF(AND('Circunscrição I'!$U70&lt;='Circunscrição I'!N70,'Circunscrição I'!N70&lt;='Circunscrição I'!$V70),'Circunscrição I'!N70,"excluído*"),"")</f>
        <v/>
      </c>
      <c r="O157" s="121" t="str">
        <f>IF('Circunscrição I'!O70&gt;0,IF(AND('Circunscrição I'!$U70&lt;='Circunscrição I'!O70,'Circunscrição I'!O70&lt;='Circunscrição I'!$V70),'Circunscrição I'!O70,"excluído*"),"")</f>
        <v/>
      </c>
      <c r="P157" s="121" t="str">
        <f>IF('Circunscrição I'!P70&gt;0,IF(AND('Circunscrição I'!$U70&lt;='Circunscrição I'!P70,'Circunscrição I'!P70&lt;='Circunscrição I'!$V70),'Circunscrição I'!P70,"excluído*"),"")</f>
        <v/>
      </c>
      <c r="Q157" s="121" t="str">
        <f>IF('Circunscrição I'!Q70&gt;0,IF(AND('Circunscrição I'!$U70&lt;='Circunscrição I'!Q70,'Circunscrição I'!Q70&lt;='Circunscrição I'!$V70),'Circunscrição I'!Q70,"excluído*"),"")</f>
        <v/>
      </c>
      <c r="R157" s="121">
        <f>IF('Circunscrição I'!R70&gt;0,IF(AND('Circunscrição I'!$U70&lt;='Circunscrição I'!R70,'Circunscrição I'!R70&lt;='Circunscrição I'!$V70),'Circunscrição I'!R70,"excluído*"),"")</f>
        <v>20.85</v>
      </c>
      <c r="S157" s="128">
        <f t="shared" si="26"/>
        <v>5.37</v>
      </c>
      <c r="T157" s="129"/>
      <c r="U157" s="130">
        <f t="shared" si="18"/>
        <v>268.5</v>
      </c>
      <c r="V157" s="131"/>
      <c r="W157" s="37" t="s">
        <v>46</v>
      </c>
    </row>
    <row r="158" ht="12.75" customHeight="1">
      <c r="A158" s="126" t="str">
        <f t="shared" si="17"/>
        <v>5.18</v>
      </c>
      <c r="B158" s="100" t="str">
        <f>IF('Circunscrição I'!B71="","",'Circunscrição I'!B71)</f>
        <v>Hélice da unidade condensadora</v>
      </c>
      <c r="C158" s="101">
        <f>IF('Circunscrição I'!C71="","",'Circunscrição I'!C71)</f>
        <v>50</v>
      </c>
      <c r="D158" s="101" t="str">
        <f>IF('Circunscrição I'!D71="","",'Circunscrição I'!D71)</f>
        <v>unid.</v>
      </c>
      <c r="E158" s="121" t="str">
        <f>IF('Circunscrição I'!E71&gt;0,IF(AND('Circunscrição I'!$U71&lt;='Circunscrição I'!E71,'Circunscrição I'!E71&lt;='Circunscrição I'!$V71),'Circunscrição I'!E71,"excluído*"),"")</f>
        <v>excluído*</v>
      </c>
      <c r="F158" s="121">
        <f>IF('Circunscrição I'!F71&gt;0,IF(AND('Circunscrição I'!$U71&lt;='Circunscrição I'!F71,'Circunscrição I'!F71&lt;='Circunscrição I'!$V71),'Circunscrição I'!F71,"excluído*"),"")</f>
        <v>180</v>
      </c>
      <c r="G158" s="121">
        <f>IF('Circunscrição I'!G71&gt;0,IF(AND('Circunscrição I'!$U71&lt;='Circunscrição I'!G71,'Circunscrição I'!G71&lt;='Circunscrição I'!$V71),'Circunscrição I'!G71,"excluído*"),"")</f>
        <v>261</v>
      </c>
      <c r="H158" s="121">
        <f>IF('Circunscrição I'!H71&gt;0,IF(AND('Circunscrição I'!$U71&lt;='Circunscrição I'!H71,'Circunscrição I'!H71&lt;='Circunscrição I'!$V71),'Circunscrição I'!H71,"excluído*"),"")</f>
        <v>339.89</v>
      </c>
      <c r="I158" s="121" t="str">
        <f>IF('Circunscrição I'!I71&gt;0,IF(AND('Circunscrição I'!$U71&lt;='Circunscrição I'!I71,'Circunscrição I'!I71&lt;='Circunscrição I'!$V71),'Circunscrição I'!I71,"excluído*"),"")</f>
        <v>excluído*</v>
      </c>
      <c r="J158" s="121" t="str">
        <f>IF('Circunscrição I'!J71&gt;0,IF(AND('Circunscrição I'!$U71&lt;='Circunscrição I'!J71,'Circunscrição I'!J71&lt;='Circunscrição I'!$V71),'Circunscrição I'!J71,"excluído*"),"")</f>
        <v/>
      </c>
      <c r="K158" s="121" t="str">
        <f>IF('Circunscrição I'!K71&gt;0,IF(AND('Circunscrição I'!$U71&lt;='Circunscrição I'!K71,'Circunscrição I'!K71&lt;='Circunscrição I'!$V71),'Circunscrição I'!K71,"excluído*"),"")</f>
        <v/>
      </c>
      <c r="L158" s="121" t="str">
        <f>IF('Circunscrição I'!L71&gt;0,IF(AND('Circunscrição I'!$U71&lt;='Circunscrição I'!L71,'Circunscrição I'!L71&lt;='Circunscrição I'!$V71),'Circunscrição I'!L71,"excluído*"),"")</f>
        <v/>
      </c>
      <c r="M158" s="121" t="str">
        <f>IF('Circunscrição I'!M71&gt;0,IF(AND('Circunscrição I'!$U71&lt;='Circunscrição I'!M71,'Circunscrição I'!M71&lt;='Circunscrição I'!$V71),'Circunscrição I'!M71,"excluído*"),"")</f>
        <v/>
      </c>
      <c r="N158" s="121" t="str">
        <f>IF('Circunscrição I'!N71&gt;0,IF(AND('Circunscrição I'!$U71&lt;='Circunscrição I'!N71,'Circunscrição I'!N71&lt;='Circunscrição I'!$V71),'Circunscrição I'!N71,"excluído*"),"")</f>
        <v/>
      </c>
      <c r="O158" s="121" t="str">
        <f>IF('Circunscrição I'!O71&gt;0,IF(AND('Circunscrição I'!$U71&lt;='Circunscrição I'!O71,'Circunscrição I'!O71&lt;='Circunscrição I'!$V71),'Circunscrição I'!O71,"excluído*"),"")</f>
        <v/>
      </c>
      <c r="P158" s="121" t="str">
        <f>IF('Circunscrição I'!P71&gt;0,IF(AND('Circunscrição I'!$U71&lt;='Circunscrição I'!P71,'Circunscrição I'!P71&lt;='Circunscrição I'!$V71),'Circunscrição I'!P71,"excluído*"),"")</f>
        <v/>
      </c>
      <c r="Q158" s="121" t="str">
        <f>IF('Circunscrição I'!Q71&gt;0,IF(AND('Circunscrição I'!$U71&lt;='Circunscrição I'!Q71,'Circunscrição I'!Q71&lt;='Circunscrição I'!$V71),'Circunscrição I'!Q71,"excluído*"),"")</f>
        <v/>
      </c>
      <c r="R158" s="121">
        <f>IF('Circunscrição I'!R71&gt;0,IF(AND('Circunscrição I'!$U71&lt;='Circunscrição I'!R71,'Circunscrição I'!R71&lt;='Circunscrição I'!$V71),'Circunscrição I'!R71,"excluído*"),"")</f>
        <v>299.51</v>
      </c>
      <c r="S158" s="128">
        <f t="shared" si="26"/>
        <v>270.1</v>
      </c>
      <c r="T158" s="129"/>
      <c r="U158" s="130">
        <f t="shared" si="18"/>
        <v>13505</v>
      </c>
      <c r="V158" s="131"/>
      <c r="W158" s="37" t="s">
        <v>46</v>
      </c>
    </row>
    <row r="159" ht="12.75" customHeight="1">
      <c r="A159" s="126" t="str">
        <f t="shared" si="17"/>
        <v>5.19</v>
      </c>
      <c r="B159" s="100" t="str">
        <f>IF('Circunscrição I'!B72="","",'Circunscrição I'!B72)</f>
        <v>Coxim do compressor</v>
      </c>
      <c r="C159" s="101">
        <f>IF('Circunscrição I'!C72="","",'Circunscrição I'!C72)</f>
        <v>50</v>
      </c>
      <c r="D159" s="101" t="str">
        <f>IF('Circunscrição I'!D72="","",'Circunscrição I'!D72)</f>
        <v>unid.</v>
      </c>
      <c r="E159" s="121" t="str">
        <f>IF('Circunscrição I'!E72&gt;0,IF(AND('Circunscrição I'!$U72&lt;='Circunscrição I'!E72,'Circunscrição I'!E72&lt;='Circunscrição I'!$V72),'Circunscrição I'!E72,"excluído*"),"")</f>
        <v>excluído*</v>
      </c>
      <c r="F159" s="121">
        <f>IF('Circunscrição I'!F72&gt;0,IF(AND('Circunscrição I'!$U72&lt;='Circunscrição I'!F72,'Circunscrição I'!F72&lt;='Circunscrição I'!$V72),'Circunscrição I'!F72,"excluído*"),"")</f>
        <v>65.5</v>
      </c>
      <c r="G159" s="121" t="str">
        <f>IF('Circunscrição I'!G72&gt;0,IF(AND('Circunscrição I'!$U72&lt;='Circunscrição I'!G72,'Circunscrição I'!G72&lt;='Circunscrição I'!$V72),'Circunscrição I'!G72,"excluído*"),"")</f>
        <v>excluído*</v>
      </c>
      <c r="H159" s="121">
        <f>IF('Circunscrição I'!H72&gt;0,IF(AND('Circunscrição I'!$U72&lt;='Circunscrição I'!H72,'Circunscrição I'!H72&lt;='Circunscrição I'!$V72),'Circunscrição I'!H72,"excluído*"),"")</f>
        <v>40.47</v>
      </c>
      <c r="I159" s="121">
        <f>IF('Circunscrição I'!I72&gt;0,IF(AND('Circunscrição I'!$U72&lt;='Circunscrição I'!I72,'Circunscrição I'!I72&lt;='Circunscrição I'!$V72),'Circunscrição I'!I72,"excluído*"),"")</f>
        <v>54.45</v>
      </c>
      <c r="J159" s="121" t="str">
        <f>IF('Circunscrição I'!J72&gt;0,IF(AND('Circunscrição I'!$U72&lt;='Circunscrição I'!J72,'Circunscrição I'!J72&lt;='Circunscrição I'!$V72),'Circunscrição I'!J72,"excluído*"),"")</f>
        <v/>
      </c>
      <c r="K159" s="121" t="str">
        <f>IF('Circunscrição I'!K72&gt;0,IF(AND('Circunscrição I'!$U72&lt;='Circunscrição I'!K72,'Circunscrição I'!K72&lt;='Circunscrição I'!$V72),'Circunscrição I'!K72,"excluído*"),"")</f>
        <v/>
      </c>
      <c r="L159" s="121" t="str">
        <f>IF('Circunscrição I'!L72&gt;0,IF(AND('Circunscrição I'!$U72&lt;='Circunscrição I'!L72,'Circunscrição I'!L72&lt;='Circunscrição I'!$V72),'Circunscrição I'!L72,"excluído*"),"")</f>
        <v/>
      </c>
      <c r="M159" s="121" t="str">
        <f>IF('Circunscrição I'!M72&gt;0,IF(AND('Circunscrição I'!$U72&lt;='Circunscrição I'!M72,'Circunscrição I'!M72&lt;='Circunscrição I'!$V72),'Circunscrição I'!M72,"excluído*"),"")</f>
        <v/>
      </c>
      <c r="N159" s="121" t="str">
        <f>IF('Circunscrição I'!N72&gt;0,IF(AND('Circunscrição I'!$U72&lt;='Circunscrição I'!N72,'Circunscrição I'!N72&lt;='Circunscrição I'!$V72),'Circunscrição I'!N72,"excluído*"),"")</f>
        <v/>
      </c>
      <c r="O159" s="121" t="str">
        <f>IF('Circunscrição I'!O72&gt;0,IF(AND('Circunscrição I'!$U72&lt;='Circunscrição I'!O72,'Circunscrição I'!O72&lt;='Circunscrição I'!$V72),'Circunscrição I'!O72,"excluído*"),"")</f>
        <v/>
      </c>
      <c r="P159" s="121" t="str">
        <f>IF('Circunscrição I'!P72&gt;0,IF(AND('Circunscrição I'!$U72&lt;='Circunscrição I'!P72,'Circunscrição I'!P72&lt;='Circunscrição I'!$V72),'Circunscrição I'!P72,"excluído*"),"")</f>
        <v/>
      </c>
      <c r="Q159" s="121" t="str">
        <f>IF('Circunscrição I'!Q72&gt;0,IF(AND('Circunscrição I'!$U72&lt;='Circunscrição I'!Q72,'Circunscrição I'!Q72&lt;='Circunscrição I'!$V72),'Circunscrição I'!Q72,"excluído*"),"")</f>
        <v/>
      </c>
      <c r="R159" s="121">
        <f>IF('Circunscrição I'!R72&gt;0,IF(AND('Circunscrição I'!$U72&lt;='Circunscrição I'!R72,'Circunscrição I'!R72&lt;='Circunscrição I'!$V72),'Circunscrição I'!R72,"excluído*"),"")</f>
        <v>50</v>
      </c>
      <c r="S159" s="128">
        <f t="shared" si="26"/>
        <v>52.61</v>
      </c>
      <c r="T159" s="129"/>
      <c r="U159" s="130">
        <f t="shared" si="18"/>
        <v>2630.5</v>
      </c>
      <c r="V159" s="131"/>
      <c r="W159" s="37" t="s">
        <v>46</v>
      </c>
    </row>
    <row r="160" ht="12.75" customHeight="1">
      <c r="A160" s="126" t="str">
        <f t="shared" si="17"/>
        <v>5.20</v>
      </c>
      <c r="B160" s="100" t="str">
        <f>IF('Circunscrição I'!B73="","",'Circunscrição I'!B73)</f>
        <v>Protetor do compressor</v>
      </c>
      <c r="C160" s="101">
        <f>IF('Circunscrição I'!C73="","",'Circunscrição I'!C73)</f>
        <v>50</v>
      </c>
      <c r="D160" s="101" t="str">
        <f>IF('Circunscrição I'!D73="","",'Circunscrição I'!D73)</f>
        <v>unid.</v>
      </c>
      <c r="E160" s="121" t="str">
        <f>IF('Circunscrição I'!E73&gt;0,IF(AND('Circunscrição I'!$U73&lt;='Circunscrição I'!E73,'Circunscrição I'!E73&lt;='Circunscrição I'!$V73),'Circunscrição I'!E73,"excluído*"),"")</f>
        <v>excluído*</v>
      </c>
      <c r="F160" s="121">
        <f>IF('Circunscrição I'!F73&gt;0,IF(AND('Circunscrição I'!$U73&lt;='Circunscrição I'!F73,'Circunscrição I'!F73&lt;='Circunscrição I'!$V73),'Circunscrição I'!F73,"excluído*"),"")</f>
        <v>55</v>
      </c>
      <c r="G160" s="121" t="str">
        <f>IF('Circunscrição I'!G73&gt;0,IF(AND('Circunscrição I'!$U73&lt;='Circunscrição I'!G73,'Circunscrição I'!G73&lt;='Circunscrição I'!$V73),'Circunscrição I'!G73,"excluído*"),"")</f>
        <v>excluído*</v>
      </c>
      <c r="H160" s="121">
        <f>IF('Circunscrição I'!H73&gt;0,IF(AND('Circunscrição I'!$U73&lt;='Circunscrição I'!H73,'Circunscrição I'!H73&lt;='Circunscrição I'!$V73),'Circunscrição I'!H73,"excluído*"),"")</f>
        <v>63.25</v>
      </c>
      <c r="I160" s="121" t="str">
        <f>IF('Circunscrição I'!I73&gt;0,IF(AND('Circunscrição I'!$U73&lt;='Circunscrição I'!I73,'Circunscrição I'!I73&lt;='Circunscrição I'!$V73),'Circunscrição I'!I73,"excluído*"),"")</f>
        <v/>
      </c>
      <c r="J160" s="121" t="str">
        <f>IF('Circunscrição I'!J73&gt;0,IF(AND('Circunscrição I'!$U73&lt;='Circunscrição I'!J73,'Circunscrição I'!J73&lt;='Circunscrição I'!$V73),'Circunscrição I'!J73,"excluído*"),"")</f>
        <v/>
      </c>
      <c r="K160" s="121" t="str">
        <f>IF('Circunscrição I'!K73&gt;0,IF(AND('Circunscrição I'!$U73&lt;='Circunscrição I'!K73,'Circunscrição I'!K73&lt;='Circunscrição I'!$V73),'Circunscrição I'!K73,"excluído*"),"")</f>
        <v/>
      </c>
      <c r="L160" s="121" t="str">
        <f>IF('Circunscrição I'!L73&gt;0,IF(AND('Circunscrição I'!$U73&lt;='Circunscrição I'!L73,'Circunscrição I'!L73&lt;='Circunscrição I'!$V73),'Circunscrição I'!L73,"excluído*"),"")</f>
        <v/>
      </c>
      <c r="M160" s="121" t="str">
        <f>IF('Circunscrição I'!M73&gt;0,IF(AND('Circunscrição I'!$U73&lt;='Circunscrição I'!M73,'Circunscrição I'!M73&lt;='Circunscrição I'!$V73),'Circunscrição I'!M73,"excluído*"),"")</f>
        <v/>
      </c>
      <c r="N160" s="121" t="str">
        <f>IF('Circunscrição I'!N73&gt;0,IF(AND('Circunscrição I'!$U73&lt;='Circunscrição I'!N73,'Circunscrição I'!N73&lt;='Circunscrição I'!$V73),'Circunscrição I'!N73,"excluído*"),"")</f>
        <v/>
      </c>
      <c r="O160" s="121" t="str">
        <f>IF('Circunscrição I'!O73&gt;0,IF(AND('Circunscrição I'!$U73&lt;='Circunscrição I'!O73,'Circunscrição I'!O73&lt;='Circunscrição I'!$V73),'Circunscrição I'!O73,"excluído*"),"")</f>
        <v/>
      </c>
      <c r="P160" s="121" t="str">
        <f>IF('Circunscrição I'!P73&gt;0,IF(AND('Circunscrição I'!$U73&lt;='Circunscrição I'!P73,'Circunscrição I'!P73&lt;='Circunscrição I'!$V73),'Circunscrição I'!P73,"excluído*"),"")</f>
        <v/>
      </c>
      <c r="Q160" s="121" t="str">
        <f>IF('Circunscrição I'!Q73&gt;0,IF(AND('Circunscrição I'!$U73&lt;='Circunscrição I'!Q73,'Circunscrição I'!Q73&lt;='Circunscrição I'!$V73),'Circunscrição I'!Q73,"excluído*"),"")</f>
        <v/>
      </c>
      <c r="R160" s="121">
        <f>IF('Circunscrição I'!R73&gt;0,IF(AND('Circunscrição I'!$U73&lt;='Circunscrição I'!R73,'Circunscrição I'!R73&lt;='Circunscrição I'!$V73),'Circunscrição I'!R73,"excluído*"),"")</f>
        <v>95.52</v>
      </c>
      <c r="S160" s="128">
        <f t="shared" si="26"/>
        <v>71.26</v>
      </c>
      <c r="T160" s="129"/>
      <c r="U160" s="130">
        <f t="shared" si="18"/>
        <v>3563</v>
      </c>
      <c r="V160" s="131"/>
      <c r="W160" s="37" t="s">
        <v>46</v>
      </c>
    </row>
    <row r="161" ht="12.75" customHeight="1">
      <c r="A161" s="126" t="str">
        <f t="shared" si="17"/>
        <v>5.21</v>
      </c>
      <c r="B161" s="100" t="str">
        <f>IF('Circunscrição I'!B74="","",'Circunscrição I'!B74)</f>
        <v>Tampa das válvulas</v>
      </c>
      <c r="C161" s="101">
        <f>IF('Circunscrição I'!C74="","",'Circunscrição I'!C74)</f>
        <v>50</v>
      </c>
      <c r="D161" s="101" t="str">
        <f>IF('Circunscrição I'!D74="","",'Circunscrição I'!D74)</f>
        <v>unid.</v>
      </c>
      <c r="E161" s="121">
        <f>IF('Circunscrição I'!E74&gt;0,IF(AND('Circunscrição I'!$U74&lt;='Circunscrição I'!E74,'Circunscrição I'!E74&lt;='Circunscrição I'!$V74),'Circunscrição I'!E74,"excluído*"),"")</f>
        <v>50</v>
      </c>
      <c r="F161" s="121" t="str">
        <f>IF('Circunscrição I'!F74&gt;0,IF(AND('Circunscrição I'!$U74&lt;='Circunscrição I'!F74,'Circunscrição I'!F74&lt;='Circunscrição I'!$V74),'Circunscrição I'!F74,"excluído*"),"")</f>
        <v>excluído*</v>
      </c>
      <c r="G161" s="121">
        <f>IF('Circunscrição I'!G74&gt;0,IF(AND('Circunscrição I'!$U74&lt;='Circunscrição I'!G74,'Circunscrição I'!G74&lt;='Circunscrição I'!$V74),'Circunscrição I'!G74,"excluído*"),"")</f>
        <v>60</v>
      </c>
      <c r="H161" s="121" t="str">
        <f>IF('Circunscrição I'!H74&gt;0,IF(AND('Circunscrição I'!$U74&lt;='Circunscrição I'!H74,'Circunscrição I'!H74&lt;='Circunscrição I'!$V74),'Circunscrição I'!H74,"excluído*"),"")</f>
        <v/>
      </c>
      <c r="I161" s="121" t="str">
        <f>IF('Circunscrição I'!I74&gt;0,IF(AND('Circunscrição I'!$U74&lt;='Circunscrição I'!I74,'Circunscrição I'!I74&lt;='Circunscrição I'!$V74),'Circunscrição I'!I74,"excluído*"),"")</f>
        <v/>
      </c>
      <c r="J161" s="121" t="str">
        <f>IF('Circunscrição I'!J74&gt;0,IF(AND('Circunscrição I'!$U74&lt;='Circunscrição I'!J74,'Circunscrição I'!J74&lt;='Circunscrição I'!$V74),'Circunscrição I'!J74,"excluído*"),"")</f>
        <v/>
      </c>
      <c r="K161" s="121" t="str">
        <f>IF('Circunscrição I'!K74&gt;0,IF(AND('Circunscrição I'!$U74&lt;='Circunscrição I'!K74,'Circunscrição I'!K74&lt;='Circunscrição I'!$V74),'Circunscrição I'!K74,"excluído*"),"")</f>
        <v/>
      </c>
      <c r="L161" s="121" t="str">
        <f>IF('Circunscrição I'!L74&gt;0,IF(AND('Circunscrição I'!$U74&lt;='Circunscrição I'!L74,'Circunscrição I'!L74&lt;='Circunscrição I'!$V74),'Circunscrição I'!L74,"excluído*"),"")</f>
        <v/>
      </c>
      <c r="M161" s="121" t="str">
        <f>IF('Circunscrição I'!M74&gt;0,IF(AND('Circunscrição I'!$U74&lt;='Circunscrição I'!M74,'Circunscrição I'!M74&lt;='Circunscrição I'!$V74),'Circunscrição I'!M74,"excluído*"),"")</f>
        <v/>
      </c>
      <c r="N161" s="121" t="str">
        <f>IF('Circunscrição I'!N74&gt;0,IF(AND('Circunscrição I'!$U74&lt;='Circunscrição I'!N74,'Circunscrição I'!N74&lt;='Circunscrição I'!$V74),'Circunscrição I'!N74,"excluído*"),"")</f>
        <v/>
      </c>
      <c r="O161" s="121" t="str">
        <f>IF('Circunscrição I'!O74&gt;0,IF(AND('Circunscrição I'!$U74&lt;='Circunscrição I'!O74,'Circunscrição I'!O74&lt;='Circunscrição I'!$V74),'Circunscrição I'!O74,"excluído*"),"")</f>
        <v/>
      </c>
      <c r="P161" s="121" t="str">
        <f>IF('Circunscrição I'!P74&gt;0,IF(AND('Circunscrição I'!$U74&lt;='Circunscrição I'!P74,'Circunscrição I'!P74&lt;='Circunscrição I'!$V74),'Circunscrição I'!P74,"excluído*"),"")</f>
        <v/>
      </c>
      <c r="Q161" s="121" t="str">
        <f>IF('Circunscrição I'!Q74&gt;0,IF(AND('Circunscrição I'!$U74&lt;='Circunscrição I'!Q74,'Circunscrição I'!Q74&lt;='Circunscrição I'!$V74),'Circunscrição I'!Q74,"excluído*"),"")</f>
        <v/>
      </c>
      <c r="R161" s="121">
        <f>IF('Circunscrição I'!R74&gt;0,IF(AND('Circunscrição I'!$U74&lt;='Circunscrição I'!R74,'Circunscrição I'!R74&lt;='Circunscrição I'!$V74),'Circunscrição I'!R74,"excluído*"),"")</f>
        <v>41.33</v>
      </c>
      <c r="S161" s="128">
        <f t="shared" si="26"/>
        <v>50.44</v>
      </c>
      <c r="T161" s="129"/>
      <c r="U161" s="130">
        <f t="shared" si="18"/>
        <v>2522</v>
      </c>
      <c r="V161" s="131"/>
      <c r="W161" s="37" t="s">
        <v>46</v>
      </c>
    </row>
    <row r="162" ht="12.75" customHeight="1">
      <c r="A162" s="126" t="str">
        <f t="shared" si="17"/>
        <v>5.22</v>
      </c>
      <c r="B162" s="100" t="str">
        <f>IF('Circunscrição I'!B75="","",'Circunscrição I'!B75)</f>
        <v>Válvula de serviço</v>
      </c>
      <c r="C162" s="101">
        <f>IF('Circunscrição I'!C75="","",'Circunscrição I'!C75)</f>
        <v>50</v>
      </c>
      <c r="D162" s="101" t="str">
        <f>IF('Circunscrição I'!D75="","",'Circunscrição I'!D75)</f>
        <v>unid.</v>
      </c>
      <c r="E162" s="121" t="str">
        <f>IF('Circunscrição I'!E75&gt;0,IF(AND('Circunscrição I'!$U75&lt;='Circunscrição I'!E75,'Circunscrição I'!E75&lt;='Circunscrição I'!$V75),'Circunscrição I'!E75,"excluído*"),"")</f>
        <v>excluído*</v>
      </c>
      <c r="F162" s="121" t="str">
        <f>IF('Circunscrição I'!F75&gt;0,IF(AND('Circunscrição I'!$U75&lt;='Circunscrição I'!F75,'Circunscrição I'!F75&lt;='Circunscrição I'!$V75),'Circunscrição I'!F75,"excluído*"),"")</f>
        <v>excluído*</v>
      </c>
      <c r="G162" s="121">
        <f>IF('Circunscrição I'!G75&gt;0,IF(AND('Circunscrição I'!$U75&lt;='Circunscrição I'!G75,'Circunscrição I'!G75&lt;='Circunscrição I'!$V75),'Circunscrição I'!G75,"excluído*"),"")</f>
        <v>41</v>
      </c>
      <c r="H162" s="121">
        <f>IF('Circunscrição I'!H75&gt;0,IF(AND('Circunscrição I'!$U75&lt;='Circunscrição I'!H75,'Circunscrição I'!H75&lt;='Circunscrição I'!$V75),'Circunscrição I'!H75,"excluído*"),"")</f>
        <v>72.67</v>
      </c>
      <c r="I162" s="121">
        <f>IF('Circunscrição I'!I75&gt;0,IF(AND('Circunscrição I'!$U75&lt;='Circunscrição I'!I75,'Circunscrição I'!I75&lt;='Circunscrição I'!$V75),'Circunscrição I'!I75,"excluído*"),"")</f>
        <v>59.99</v>
      </c>
      <c r="J162" s="121" t="str">
        <f>IF('Circunscrição I'!J75&gt;0,IF(AND('Circunscrição I'!$U75&lt;='Circunscrição I'!J75,'Circunscrição I'!J75&lt;='Circunscrição I'!$V75),'Circunscrição I'!J75,"excluído*"),"")</f>
        <v/>
      </c>
      <c r="K162" s="121" t="str">
        <f>IF('Circunscrição I'!K75&gt;0,IF(AND('Circunscrição I'!$U75&lt;='Circunscrição I'!K75,'Circunscrição I'!K75&lt;='Circunscrição I'!$V75),'Circunscrição I'!K75,"excluído*"),"")</f>
        <v/>
      </c>
      <c r="L162" s="121" t="str">
        <f>IF('Circunscrição I'!L75&gt;0,IF(AND('Circunscrição I'!$U75&lt;='Circunscrição I'!L75,'Circunscrição I'!L75&lt;='Circunscrição I'!$V75),'Circunscrição I'!L75,"excluído*"),"")</f>
        <v/>
      </c>
      <c r="M162" s="121" t="str">
        <f>IF('Circunscrição I'!M75&gt;0,IF(AND('Circunscrição I'!$U75&lt;='Circunscrição I'!M75,'Circunscrição I'!M75&lt;='Circunscrição I'!$V75),'Circunscrição I'!M75,"excluído*"),"")</f>
        <v/>
      </c>
      <c r="N162" s="121" t="str">
        <f>IF('Circunscrição I'!N75&gt;0,IF(AND('Circunscrição I'!$U75&lt;='Circunscrição I'!N75,'Circunscrição I'!N75&lt;='Circunscrição I'!$V75),'Circunscrição I'!N75,"excluído*"),"")</f>
        <v/>
      </c>
      <c r="O162" s="121" t="str">
        <f>IF('Circunscrição I'!O75&gt;0,IF(AND('Circunscrição I'!$U75&lt;='Circunscrição I'!O75,'Circunscrição I'!O75&lt;='Circunscrição I'!$V75),'Circunscrição I'!O75,"excluído*"),"")</f>
        <v/>
      </c>
      <c r="P162" s="121" t="str">
        <f>IF('Circunscrição I'!P75&gt;0,IF(AND('Circunscrição I'!$U75&lt;='Circunscrição I'!P75,'Circunscrição I'!P75&lt;='Circunscrição I'!$V75),'Circunscrição I'!P75,"excluído*"),"")</f>
        <v/>
      </c>
      <c r="Q162" s="121" t="str">
        <f>IF('Circunscrição I'!Q75&gt;0,IF(AND('Circunscrição I'!$U75&lt;='Circunscrição I'!Q75,'Circunscrição I'!Q75&lt;='Circunscrição I'!$V75),'Circunscrição I'!Q75,"excluído*"),"")</f>
        <v/>
      </c>
      <c r="R162" s="121">
        <f>IF('Circunscrição I'!R75&gt;0,IF(AND('Circunscrição I'!$U75&lt;='Circunscrição I'!R75,'Circunscrição I'!R75&lt;='Circunscrição I'!$V75),'Circunscrição I'!R75,"excluído*"),"")</f>
        <v>110</v>
      </c>
      <c r="S162" s="128">
        <f t="shared" si="26"/>
        <v>70.92</v>
      </c>
      <c r="T162" s="129"/>
      <c r="U162" s="130">
        <f t="shared" si="18"/>
        <v>3546</v>
      </c>
      <c r="V162" s="131"/>
      <c r="W162" s="37" t="s">
        <v>46</v>
      </c>
    </row>
    <row r="163" ht="12.75" customHeight="1">
      <c r="A163" s="126" t="str">
        <f t="shared" si="17"/>
        <v>5.23</v>
      </c>
      <c r="B163" s="100" t="str">
        <f>IF('Circunscrição I'!B76="","",'Circunscrição I'!B76)</f>
        <v>Suporte das válvulas</v>
      </c>
      <c r="C163" s="101">
        <f>IF('Circunscrição I'!C76="","",'Circunscrição I'!C76)</f>
        <v>50</v>
      </c>
      <c r="D163" s="101" t="str">
        <f>IF('Circunscrição I'!D76="","",'Circunscrição I'!D76)</f>
        <v>unid.</v>
      </c>
      <c r="E163" s="121" t="str">
        <f>IF('Circunscrição I'!E76&gt;0,IF(AND('Circunscrição I'!$U76&lt;='Circunscrição I'!E76,'Circunscrição I'!E76&lt;='Circunscrição I'!$V76),'Circunscrição I'!E76,"excluído*"),"")</f>
        <v>excluído*</v>
      </c>
      <c r="F163" s="121" t="str">
        <f>IF('Circunscrição I'!F76&gt;0,IF(AND('Circunscrição I'!$U76&lt;='Circunscrição I'!F76,'Circunscrição I'!F76&lt;='Circunscrição I'!$V76),'Circunscrição I'!F76,"excluído*"),"")</f>
        <v/>
      </c>
      <c r="G163" s="121">
        <f>IF('Circunscrição I'!G76&gt;0,IF(AND('Circunscrição I'!$U76&lt;='Circunscrição I'!G76,'Circunscrição I'!G76&lt;='Circunscrição I'!$V76),'Circunscrição I'!G76,"excluído*"),"")</f>
        <v>5.44</v>
      </c>
      <c r="H163" s="121">
        <f>IF('Circunscrição I'!H76&gt;0,IF(AND('Circunscrição I'!$U76&lt;='Circunscrição I'!H76,'Circunscrição I'!H76&lt;='Circunscrição I'!$V76),'Circunscrição I'!H76,"excluído*"),"")</f>
        <v>5.17</v>
      </c>
      <c r="I163" s="121" t="str">
        <f>IF('Circunscrição I'!I76&gt;0,IF(AND('Circunscrição I'!$U76&lt;='Circunscrição I'!I76,'Circunscrição I'!I76&lt;='Circunscrição I'!$V76),'Circunscrição I'!I76,"excluído*"),"")</f>
        <v/>
      </c>
      <c r="J163" s="121" t="str">
        <f>IF('Circunscrição I'!J76&gt;0,IF(AND('Circunscrição I'!$U76&lt;='Circunscrição I'!J76,'Circunscrição I'!J76&lt;='Circunscrição I'!$V76),'Circunscrição I'!J76,"excluído*"),"")</f>
        <v/>
      </c>
      <c r="K163" s="121" t="str">
        <f>IF('Circunscrição I'!K76&gt;0,IF(AND('Circunscrição I'!$U76&lt;='Circunscrição I'!K76,'Circunscrição I'!K76&lt;='Circunscrição I'!$V76),'Circunscrição I'!K76,"excluído*"),"")</f>
        <v/>
      </c>
      <c r="L163" s="121" t="str">
        <f>IF('Circunscrição I'!L76&gt;0,IF(AND('Circunscrição I'!$U76&lt;='Circunscrição I'!L76,'Circunscrição I'!L76&lt;='Circunscrição I'!$V76),'Circunscrição I'!L76,"excluído*"),"")</f>
        <v/>
      </c>
      <c r="M163" s="121" t="str">
        <f>IF('Circunscrição I'!M76&gt;0,IF(AND('Circunscrição I'!$U76&lt;='Circunscrição I'!M76,'Circunscrição I'!M76&lt;='Circunscrição I'!$V76),'Circunscrição I'!M76,"excluído*"),"")</f>
        <v/>
      </c>
      <c r="N163" s="121" t="str">
        <f>IF('Circunscrição I'!N76&gt;0,IF(AND('Circunscrição I'!$U76&lt;='Circunscrição I'!N76,'Circunscrição I'!N76&lt;='Circunscrição I'!$V76),'Circunscrição I'!N76,"excluído*"),"")</f>
        <v/>
      </c>
      <c r="O163" s="121" t="str">
        <f>IF('Circunscrição I'!O76&gt;0,IF(AND('Circunscrição I'!$U76&lt;='Circunscrição I'!O76,'Circunscrição I'!O76&lt;='Circunscrição I'!$V76),'Circunscrição I'!O76,"excluído*"),"")</f>
        <v/>
      </c>
      <c r="P163" s="121" t="str">
        <f>IF('Circunscrição I'!P76&gt;0,IF(AND('Circunscrição I'!$U76&lt;='Circunscrição I'!P76,'Circunscrição I'!P76&lt;='Circunscrição I'!$V76),'Circunscrição I'!P76,"excluído*"),"")</f>
        <v/>
      </c>
      <c r="Q163" s="121" t="str">
        <f>IF('Circunscrição I'!Q76&gt;0,IF(AND('Circunscrição I'!$U76&lt;='Circunscrição I'!Q76,'Circunscrição I'!Q76&lt;='Circunscrição I'!$V76),'Circunscrição I'!Q76,"excluído*"),"")</f>
        <v/>
      </c>
      <c r="R163" s="121">
        <f>IF('Circunscrição I'!R76&gt;0,IF(AND('Circunscrição I'!$U76&lt;='Circunscrição I'!R76,'Circunscrição I'!R76&lt;='Circunscrição I'!$V76),'Circunscrição I'!R76,"excluído*"),"")</f>
        <v>24.75</v>
      </c>
      <c r="S163" s="128">
        <f t="shared" si="26"/>
        <v>11.79</v>
      </c>
      <c r="T163" s="129"/>
      <c r="U163" s="130">
        <f t="shared" si="18"/>
        <v>589.5</v>
      </c>
      <c r="V163" s="131"/>
      <c r="W163" s="37" t="s">
        <v>46</v>
      </c>
    </row>
    <row r="164" ht="12.75" customHeight="1">
      <c r="A164" s="126" t="str">
        <f t="shared" si="17"/>
        <v>5.24</v>
      </c>
      <c r="B164" s="100" t="str">
        <f>IF('Circunscrição I'!B77="","",'Circunscrição I'!B77)</f>
        <v>Tampa lateral</v>
      </c>
      <c r="C164" s="101">
        <f>IF('Circunscrição I'!C77="","",'Circunscrição I'!C77)</f>
        <v>50</v>
      </c>
      <c r="D164" s="101" t="str">
        <f>IF('Circunscrição I'!D77="","",'Circunscrição I'!D77)</f>
        <v>unid.</v>
      </c>
      <c r="E164" s="121" t="str">
        <f>IF('Circunscrição I'!E77&gt;0,IF(AND('Circunscrição I'!$U77&lt;='Circunscrição I'!E77,'Circunscrição I'!E77&lt;='Circunscrição I'!$V77),'Circunscrição I'!E77,"excluído*"),"")</f>
        <v>excluído*</v>
      </c>
      <c r="F164" s="121" t="str">
        <f>IF('Circunscrição I'!F77&gt;0,IF(AND('Circunscrição I'!$U77&lt;='Circunscrição I'!F77,'Circunscrição I'!F77&lt;='Circunscrição I'!$V77),'Circunscrição I'!F77,"excluído*"),"")</f>
        <v/>
      </c>
      <c r="G164" s="121">
        <f>IF('Circunscrição I'!G77&gt;0,IF(AND('Circunscrição I'!$U77&lt;='Circunscrição I'!G77,'Circunscrição I'!G77&lt;='Circunscrição I'!$V77),'Circunscrição I'!G77,"excluído*"),"")</f>
        <v>109.99</v>
      </c>
      <c r="H164" s="121">
        <f>IF('Circunscrição I'!H77&gt;0,IF(AND('Circunscrição I'!$U77&lt;='Circunscrição I'!H77,'Circunscrição I'!H77&lt;='Circunscrição I'!$V77),'Circunscrição I'!H77,"excluído*"),"")</f>
        <v>95.55</v>
      </c>
      <c r="I164" s="121">
        <f>IF('Circunscrição I'!I77&gt;0,IF(AND('Circunscrição I'!$U77&lt;='Circunscrição I'!I77,'Circunscrição I'!I77&lt;='Circunscrição I'!$V77),'Circunscrição I'!I77,"excluído*"),"")</f>
        <v>86.99</v>
      </c>
      <c r="J164" s="121" t="str">
        <f>IF('Circunscrição I'!J77&gt;0,IF(AND('Circunscrição I'!$U77&lt;='Circunscrição I'!J77,'Circunscrição I'!J77&lt;='Circunscrição I'!$V77),'Circunscrição I'!J77,"excluído*"),"")</f>
        <v/>
      </c>
      <c r="K164" s="121" t="str">
        <f>IF('Circunscrição I'!K77&gt;0,IF(AND('Circunscrição I'!$U77&lt;='Circunscrição I'!K77,'Circunscrição I'!K77&lt;='Circunscrição I'!$V77),'Circunscrição I'!K77,"excluído*"),"")</f>
        <v/>
      </c>
      <c r="L164" s="121" t="str">
        <f>IF('Circunscrição I'!L77&gt;0,IF(AND('Circunscrição I'!$U77&lt;='Circunscrição I'!L77,'Circunscrição I'!L77&lt;='Circunscrição I'!$V77),'Circunscrição I'!L77,"excluído*"),"")</f>
        <v/>
      </c>
      <c r="M164" s="121" t="str">
        <f>IF('Circunscrição I'!M77&gt;0,IF(AND('Circunscrição I'!$U77&lt;='Circunscrição I'!M77,'Circunscrição I'!M77&lt;='Circunscrição I'!$V77),'Circunscrição I'!M77,"excluído*"),"")</f>
        <v/>
      </c>
      <c r="N164" s="121" t="str">
        <f>IF('Circunscrição I'!N77&gt;0,IF(AND('Circunscrição I'!$U77&lt;='Circunscrição I'!N77,'Circunscrição I'!N77&lt;='Circunscrição I'!$V77),'Circunscrição I'!N77,"excluído*"),"")</f>
        <v/>
      </c>
      <c r="O164" s="121" t="str">
        <f>IF('Circunscrição I'!O77&gt;0,IF(AND('Circunscrição I'!$U77&lt;='Circunscrição I'!O77,'Circunscrição I'!O77&lt;='Circunscrição I'!$V77),'Circunscrição I'!O77,"excluído*"),"")</f>
        <v/>
      </c>
      <c r="P164" s="121" t="str">
        <f>IF('Circunscrição I'!P77&gt;0,IF(AND('Circunscrição I'!$U77&lt;='Circunscrição I'!P77,'Circunscrição I'!P77&lt;='Circunscrição I'!$V77),'Circunscrição I'!P77,"excluído*"),"")</f>
        <v/>
      </c>
      <c r="Q164" s="121" t="str">
        <f>IF('Circunscrição I'!Q77&gt;0,IF(AND('Circunscrição I'!$U77&lt;='Circunscrição I'!Q77,'Circunscrição I'!Q77&lt;='Circunscrição I'!$V77),'Circunscrição I'!Q77,"excluído*"),"")</f>
        <v/>
      </c>
      <c r="R164" s="121">
        <f>IF('Circunscrição I'!R77&gt;0,IF(AND('Circunscrição I'!$U77&lt;='Circunscrição I'!R77,'Circunscrição I'!R77&lt;='Circunscrição I'!$V77),'Circunscrição I'!R77,"excluído*"),"")</f>
        <v>165.88</v>
      </c>
      <c r="S164" s="128">
        <f t="shared" si="26"/>
        <v>114.6</v>
      </c>
      <c r="T164" s="129"/>
      <c r="U164" s="130">
        <f t="shared" si="18"/>
        <v>5730</v>
      </c>
      <c r="V164" s="131"/>
      <c r="W164" s="37" t="s">
        <v>46</v>
      </c>
    </row>
    <row r="165" ht="12.75" customHeight="1">
      <c r="A165" s="126" t="str">
        <f t="shared" si="17"/>
        <v>5.25</v>
      </c>
      <c r="B165" s="100" t="str">
        <f>IF('Circunscrição I'!B78="","",'Circunscrição I'!B78)</f>
        <v>Capacitor</v>
      </c>
      <c r="C165" s="101">
        <f>IF('Circunscrição I'!C78="","",'Circunscrição I'!C78)</f>
        <v>50</v>
      </c>
      <c r="D165" s="101" t="str">
        <f>IF('Circunscrição I'!D78="","",'Circunscrição I'!D78)</f>
        <v>unid.</v>
      </c>
      <c r="E165" s="121" t="str">
        <f>IF('Circunscrição I'!E78&gt;0,IF(AND('Circunscrição I'!$U78&lt;='Circunscrição I'!E78,'Circunscrição I'!E78&lt;='Circunscrição I'!$V78),'Circunscrição I'!E78,"excluído*"),"")</f>
        <v>excluído*</v>
      </c>
      <c r="F165" s="121">
        <f>IF('Circunscrição I'!F78&gt;0,IF(AND('Circunscrição I'!$U78&lt;='Circunscrição I'!F78,'Circunscrição I'!F78&lt;='Circunscrição I'!$V78),'Circunscrição I'!F78,"excluído*"),"")</f>
        <v>25.2</v>
      </c>
      <c r="G165" s="121">
        <f>IF('Circunscrição I'!G78&gt;0,IF(AND('Circunscrição I'!$U78&lt;='Circunscrição I'!G78,'Circunscrição I'!G78&lt;='Circunscrição I'!$V78),'Circunscrição I'!G78,"excluído*"),"")</f>
        <v>18.25</v>
      </c>
      <c r="H165" s="121">
        <f>IF('Circunscrição I'!H78&gt;0,IF(AND('Circunscrição I'!$U78&lt;='Circunscrição I'!H78,'Circunscrição I'!H78&lt;='Circunscrição I'!$V78),'Circunscrição I'!H78,"excluído*"),"")</f>
        <v>18.8</v>
      </c>
      <c r="I165" s="121">
        <f>IF('Circunscrição I'!I78&gt;0,IF(AND('Circunscrição I'!$U78&lt;='Circunscrição I'!I78,'Circunscrição I'!I78&lt;='Circunscrição I'!$V78),'Circunscrição I'!I78,"excluído*"),"")</f>
        <v>19.6</v>
      </c>
      <c r="J165" s="121" t="str">
        <f>IF('Circunscrição I'!J78&gt;0,IF(AND('Circunscrição I'!$U78&lt;='Circunscrição I'!J78,'Circunscrição I'!J78&lt;='Circunscrição I'!$V78),'Circunscrição I'!J78,"excluído*"),"")</f>
        <v/>
      </c>
      <c r="K165" s="121" t="str">
        <f>IF('Circunscrição I'!K78&gt;0,IF(AND('Circunscrição I'!$U78&lt;='Circunscrição I'!K78,'Circunscrição I'!K78&lt;='Circunscrição I'!$V78),'Circunscrição I'!K78,"excluído*"),"")</f>
        <v/>
      </c>
      <c r="L165" s="121" t="str">
        <f>IF('Circunscrição I'!L78&gt;0,IF(AND('Circunscrição I'!$U78&lt;='Circunscrição I'!L78,'Circunscrição I'!L78&lt;='Circunscrição I'!$V78),'Circunscrição I'!L78,"excluído*"),"")</f>
        <v/>
      </c>
      <c r="M165" s="121" t="str">
        <f>IF('Circunscrição I'!M78&gt;0,IF(AND('Circunscrição I'!$U78&lt;='Circunscrição I'!M78,'Circunscrição I'!M78&lt;='Circunscrição I'!$V78),'Circunscrição I'!M78,"excluído*"),"")</f>
        <v/>
      </c>
      <c r="N165" s="121" t="str">
        <f>IF('Circunscrição I'!N78&gt;0,IF(AND('Circunscrição I'!$U78&lt;='Circunscrição I'!N78,'Circunscrição I'!N78&lt;='Circunscrição I'!$V78),'Circunscrição I'!N78,"excluído*"),"")</f>
        <v/>
      </c>
      <c r="O165" s="121" t="str">
        <f>IF('Circunscrição I'!O78&gt;0,IF(AND('Circunscrição I'!$U78&lt;='Circunscrição I'!O78,'Circunscrição I'!O78&lt;='Circunscrição I'!$V78),'Circunscrição I'!O78,"excluído*"),"")</f>
        <v/>
      </c>
      <c r="P165" s="121" t="str">
        <f>IF('Circunscrição I'!P78&gt;0,IF(AND('Circunscrição I'!$U78&lt;='Circunscrição I'!P78,'Circunscrição I'!P78&lt;='Circunscrição I'!$V78),'Circunscrição I'!P78,"excluído*"),"")</f>
        <v/>
      </c>
      <c r="Q165" s="121" t="str">
        <f>IF('Circunscrição I'!Q78&gt;0,IF(AND('Circunscrição I'!$U78&lt;='Circunscrição I'!Q78,'Circunscrição I'!Q78&lt;='Circunscrição I'!$V78),'Circunscrição I'!Q78,"excluído*"),"")</f>
        <v/>
      </c>
      <c r="R165" s="121">
        <f>IF('Circunscrição I'!R78&gt;0,IF(AND('Circunscrição I'!$U78&lt;='Circunscrição I'!R78,'Circunscrição I'!R78&lt;='Circunscrição I'!$V78),'Circunscrição I'!R78,"excluído*"),"")</f>
        <v>50.25</v>
      </c>
      <c r="S165" s="128">
        <f t="shared" si="26"/>
        <v>26.42</v>
      </c>
      <c r="T165" s="129"/>
      <c r="U165" s="130">
        <f t="shared" si="18"/>
        <v>1321</v>
      </c>
      <c r="V165" s="131"/>
      <c r="W165" s="37" t="s">
        <v>46</v>
      </c>
    </row>
    <row r="166" ht="12.75" customHeight="1">
      <c r="A166" s="126" t="str">
        <f t="shared" si="17"/>
        <v>5.26</v>
      </c>
      <c r="B166" s="100" t="str">
        <f>IF('Circunscrição I'!B79="","",'Circunscrição I'!B79)</f>
        <v>Compressor</v>
      </c>
      <c r="C166" s="101">
        <f>IF('Circunscrição I'!C79="","",'Circunscrição I'!C79)</f>
        <v>50</v>
      </c>
      <c r="D166" s="101" t="str">
        <f>IF('Circunscrição I'!D79="","",'Circunscrição I'!D79)</f>
        <v>unid.</v>
      </c>
      <c r="E166" s="121" t="str">
        <f>IF('Circunscrição I'!E79&gt;0,IF(AND('Circunscrição I'!$U79&lt;='Circunscrição I'!E79,'Circunscrição I'!E79&lt;='Circunscrição I'!$V79),'Circunscrição I'!E79,"excluído*"),"")</f>
        <v>excluído*</v>
      </c>
      <c r="F166" s="121" t="str">
        <f>IF('Circunscrição I'!F79&gt;0,IF(AND('Circunscrição I'!$U79&lt;='Circunscrição I'!F79,'Circunscrição I'!F79&lt;='Circunscrição I'!$V79),'Circunscrição I'!F79,"excluído*"),"")</f>
        <v/>
      </c>
      <c r="G166" s="121">
        <f>IF('Circunscrição I'!G79&gt;0,IF(AND('Circunscrição I'!$U79&lt;='Circunscrição I'!G79,'Circunscrição I'!G79&lt;='Circunscrição I'!$V79),'Circunscrição I'!G79,"excluído*"),"")</f>
        <v>565.9</v>
      </c>
      <c r="H166" s="121">
        <f>IF('Circunscrição I'!H79&gt;0,IF(AND('Circunscrição I'!$U79&lt;='Circunscrição I'!H79,'Circunscrição I'!H79&lt;='Circunscrição I'!$V79),'Circunscrição I'!H79,"excluído*"),"")</f>
        <v>850.76</v>
      </c>
      <c r="I166" s="121">
        <f>IF('Circunscrição I'!I79&gt;0,IF(AND('Circunscrição I'!$U79&lt;='Circunscrição I'!I79,'Circunscrição I'!I79&lt;='Circunscrição I'!$V79),'Circunscrição I'!I79,"excluído*"),"")</f>
        <v>874.99</v>
      </c>
      <c r="J166" s="121" t="str">
        <f>IF('Circunscrição I'!J79&gt;0,IF(AND('Circunscrição I'!$U79&lt;='Circunscrição I'!J79,'Circunscrição I'!J79&lt;='Circunscrição I'!$V79),'Circunscrição I'!J79,"excluído*"),"")</f>
        <v/>
      </c>
      <c r="K166" s="121" t="str">
        <f>IF('Circunscrição I'!K79&gt;0,IF(AND('Circunscrição I'!$U79&lt;='Circunscrição I'!K79,'Circunscrição I'!K79&lt;='Circunscrição I'!$V79),'Circunscrição I'!K79,"excluído*"),"")</f>
        <v/>
      </c>
      <c r="L166" s="121" t="str">
        <f>IF('Circunscrição I'!L79&gt;0,IF(AND('Circunscrição I'!$U79&lt;='Circunscrição I'!L79,'Circunscrição I'!L79&lt;='Circunscrição I'!$V79),'Circunscrição I'!L79,"excluído*"),"")</f>
        <v/>
      </c>
      <c r="M166" s="121" t="str">
        <f>IF('Circunscrição I'!M79&gt;0,IF(AND('Circunscrição I'!$U79&lt;='Circunscrição I'!M79,'Circunscrição I'!M79&lt;='Circunscrição I'!$V79),'Circunscrição I'!M79,"excluído*"),"")</f>
        <v/>
      </c>
      <c r="N166" s="121" t="str">
        <f>IF('Circunscrição I'!N79&gt;0,IF(AND('Circunscrição I'!$U79&lt;='Circunscrição I'!N79,'Circunscrição I'!N79&lt;='Circunscrição I'!$V79),'Circunscrição I'!N79,"excluído*"),"")</f>
        <v/>
      </c>
      <c r="O166" s="121" t="str">
        <f>IF('Circunscrição I'!O79&gt;0,IF(AND('Circunscrição I'!$U79&lt;='Circunscrição I'!O79,'Circunscrição I'!O79&lt;='Circunscrição I'!$V79),'Circunscrição I'!O79,"excluído*"),"")</f>
        <v/>
      </c>
      <c r="P166" s="121" t="str">
        <f>IF('Circunscrição I'!P79&gt;0,IF(AND('Circunscrição I'!$U79&lt;='Circunscrição I'!P79,'Circunscrição I'!P79&lt;='Circunscrição I'!$V79),'Circunscrição I'!P79,"excluído*"),"")</f>
        <v/>
      </c>
      <c r="Q166" s="121" t="str">
        <f>IF('Circunscrição I'!Q79&gt;0,IF(AND('Circunscrição I'!$U79&lt;='Circunscrição I'!Q79,'Circunscrição I'!Q79&lt;='Circunscrição I'!$V79),'Circunscrição I'!Q79,"excluído*"),"")</f>
        <v/>
      </c>
      <c r="R166" s="121" t="str">
        <f>IF('Circunscrição I'!R79&gt;0,IF(AND('Circunscrição I'!$U79&lt;='Circunscrição I'!R79,'Circunscrição I'!R79&lt;='Circunscrição I'!$V79),'Circunscrição I'!R79,"excluído*"),"")</f>
        <v/>
      </c>
      <c r="S166" s="128">
        <f t="shared" si="26"/>
        <v>763.88</v>
      </c>
      <c r="T166" s="129"/>
      <c r="U166" s="130">
        <f t="shared" si="18"/>
        <v>38194</v>
      </c>
      <c r="V166" s="131"/>
      <c r="W166" s="37" t="s">
        <v>46</v>
      </c>
    </row>
    <row r="167" ht="12.75" customHeight="1">
      <c r="A167" s="126" t="str">
        <f t="shared" si="17"/>
        <v>5.27</v>
      </c>
      <c r="B167" s="100" t="str">
        <f>IF('Circunscrição I'!B80="","",'Circunscrição I'!B80)</f>
        <v>Grade traseira</v>
      </c>
      <c r="C167" s="101">
        <f>IF('Circunscrição I'!C80="","",'Circunscrição I'!C80)</f>
        <v>50</v>
      </c>
      <c r="D167" s="101" t="str">
        <f>IF('Circunscrição I'!D80="","",'Circunscrição I'!D80)</f>
        <v>unid.</v>
      </c>
      <c r="E167" s="121">
        <f>IF('Circunscrição I'!E80&gt;0,IF(AND('Circunscrição I'!$U80&lt;='Circunscrição I'!E80,'Circunscrição I'!E80&lt;='Circunscrição I'!$V80),'Circunscrição I'!E80,"excluído*"),"")</f>
        <v>130</v>
      </c>
      <c r="F167" s="121" t="str">
        <f>IF('Circunscrição I'!F80&gt;0,IF(AND('Circunscrição I'!$U80&lt;='Circunscrição I'!F80,'Circunscrição I'!F80&lt;='Circunscrição I'!$V80),'Circunscrição I'!F80,"excluído*"),"")</f>
        <v/>
      </c>
      <c r="G167" s="121" t="str">
        <f>IF('Circunscrição I'!G80&gt;0,IF(AND('Circunscrição I'!$U80&lt;='Circunscrição I'!G80,'Circunscrição I'!G80&lt;='Circunscrição I'!$V80),'Circunscrição I'!G80,"excluído*"),"")</f>
        <v>excluído*</v>
      </c>
      <c r="H167" s="121">
        <f>IF('Circunscrição I'!H80&gt;0,IF(AND('Circunscrição I'!$U80&lt;='Circunscrição I'!H80,'Circunscrição I'!H80&lt;='Circunscrição I'!$V80),'Circunscrição I'!H80,"excluído*"),"")</f>
        <v>159.1</v>
      </c>
      <c r="I167" s="121" t="str">
        <f>IF('Circunscrição I'!I80&gt;0,IF(AND('Circunscrição I'!$U80&lt;='Circunscrição I'!I80,'Circunscrição I'!I80&lt;='Circunscrição I'!$V80),'Circunscrição I'!I80,"excluído*"),"")</f>
        <v/>
      </c>
      <c r="J167" s="121" t="str">
        <f>IF('Circunscrição I'!J80&gt;0,IF(AND('Circunscrição I'!$U80&lt;='Circunscrição I'!J80,'Circunscrição I'!J80&lt;='Circunscrição I'!$V80),'Circunscrição I'!J80,"excluído*"),"")</f>
        <v/>
      </c>
      <c r="K167" s="121" t="str">
        <f>IF('Circunscrição I'!K80&gt;0,IF(AND('Circunscrição I'!$U80&lt;='Circunscrição I'!K80,'Circunscrição I'!K80&lt;='Circunscrição I'!$V80),'Circunscrição I'!K80,"excluído*"),"")</f>
        <v/>
      </c>
      <c r="L167" s="121" t="str">
        <f>IF('Circunscrição I'!L80&gt;0,IF(AND('Circunscrição I'!$U80&lt;='Circunscrição I'!L80,'Circunscrição I'!L80&lt;='Circunscrição I'!$V80),'Circunscrição I'!L80,"excluído*"),"")</f>
        <v/>
      </c>
      <c r="M167" s="121" t="str">
        <f>IF('Circunscrição I'!M80&gt;0,IF(AND('Circunscrição I'!$U80&lt;='Circunscrição I'!M80,'Circunscrição I'!M80&lt;='Circunscrição I'!$V80),'Circunscrição I'!M80,"excluído*"),"")</f>
        <v/>
      </c>
      <c r="N167" s="121" t="str">
        <f>IF('Circunscrição I'!N80&gt;0,IF(AND('Circunscrição I'!$U80&lt;='Circunscrição I'!N80,'Circunscrição I'!N80&lt;='Circunscrição I'!$V80),'Circunscrição I'!N80,"excluído*"),"")</f>
        <v/>
      </c>
      <c r="O167" s="121" t="str">
        <f>IF('Circunscrição I'!O80&gt;0,IF(AND('Circunscrição I'!$U80&lt;='Circunscrição I'!O80,'Circunscrição I'!O80&lt;='Circunscrição I'!$V80),'Circunscrição I'!O80,"excluído*"),"")</f>
        <v/>
      </c>
      <c r="P167" s="121" t="str">
        <f>IF('Circunscrição I'!P80&gt;0,IF(AND('Circunscrição I'!$U80&lt;='Circunscrição I'!P80,'Circunscrição I'!P80&lt;='Circunscrição I'!$V80),'Circunscrição I'!P80,"excluído*"),"")</f>
        <v/>
      </c>
      <c r="Q167" s="121" t="str">
        <f>IF('Circunscrição I'!Q80&gt;0,IF(AND('Circunscrição I'!$U80&lt;='Circunscrição I'!Q80,'Circunscrição I'!Q80&lt;='Circunscrição I'!$V80),'Circunscrição I'!Q80,"excluído*"),"")</f>
        <v/>
      </c>
      <c r="R167" s="121" t="str">
        <f>IF('Circunscrição I'!R80&gt;0,IF(AND('Circunscrição I'!$U80&lt;='Circunscrição I'!R80,'Circunscrição I'!R80&lt;='Circunscrição I'!$V80),'Circunscrição I'!R80,"excluído*"),"")</f>
        <v>excluído*</v>
      </c>
      <c r="S167" s="128">
        <f t="shared" si="26"/>
        <v>144.55</v>
      </c>
      <c r="T167" s="129"/>
      <c r="U167" s="130">
        <f t="shared" si="18"/>
        <v>7227.5</v>
      </c>
      <c r="V167" s="131"/>
      <c r="W167" s="37" t="s">
        <v>46</v>
      </c>
    </row>
    <row r="168" ht="12.75" customHeight="1">
      <c r="A168" s="126" t="str">
        <f t="shared" si="17"/>
        <v>5.28</v>
      </c>
      <c r="B168" s="100" t="str">
        <f>IF('Circunscrição I'!B81="","",'Circunscrição I'!B81)</f>
        <v>Tampa superior condensadora</v>
      </c>
      <c r="C168" s="101">
        <f>IF('Circunscrição I'!C81="","",'Circunscrição I'!C81)</f>
        <v>50</v>
      </c>
      <c r="D168" s="101" t="str">
        <f>IF('Circunscrição I'!D81="","",'Circunscrição I'!D81)</f>
        <v>unid.</v>
      </c>
      <c r="E168" s="121" t="str">
        <f>IF('Circunscrição I'!E81&gt;0,IF(AND('Circunscrição I'!$U81&lt;='Circunscrição I'!E81,'Circunscrição I'!E81&lt;='Circunscrição I'!$V81),'Circunscrição I'!E81,"excluído*"),"")</f>
        <v>excluído*</v>
      </c>
      <c r="F168" s="121" t="str">
        <f>IF('Circunscrição I'!F81&gt;0,IF(AND('Circunscrição I'!$U81&lt;='Circunscrição I'!F81,'Circunscrição I'!F81&lt;='Circunscrição I'!$V81),'Circunscrição I'!F81,"excluído*"),"")</f>
        <v/>
      </c>
      <c r="G168" s="121">
        <f>IF('Circunscrição I'!G81&gt;0,IF(AND('Circunscrição I'!$U81&lt;='Circunscrição I'!G81,'Circunscrição I'!G81&lt;='Circunscrição I'!$V81),'Circunscrição I'!G81,"excluído*"),"")</f>
        <v>125</v>
      </c>
      <c r="H168" s="121">
        <f>IF('Circunscrição I'!H81&gt;0,IF(AND('Circunscrição I'!$U81&lt;='Circunscrição I'!H81,'Circunscrição I'!H81&lt;='Circunscrição I'!$V81),'Circunscrição I'!H81,"excluído*"),"")</f>
        <v>103.8</v>
      </c>
      <c r="I168" s="121">
        <f>IF('Circunscrição I'!I81&gt;0,IF(AND('Circunscrição I'!$U81&lt;='Circunscrição I'!I81,'Circunscrição I'!I81&lt;='Circunscrição I'!$V81),'Circunscrição I'!I81,"excluído*"),"")</f>
        <v>109.26</v>
      </c>
      <c r="J168" s="121" t="str">
        <f>IF('Circunscrição I'!J81&gt;0,IF(AND('Circunscrição I'!$U81&lt;='Circunscrição I'!J81,'Circunscrição I'!J81&lt;='Circunscrição I'!$V81),'Circunscrição I'!J81,"excluído*"),"")</f>
        <v/>
      </c>
      <c r="K168" s="121" t="str">
        <f>IF('Circunscrição I'!K81&gt;0,IF(AND('Circunscrição I'!$U81&lt;='Circunscrição I'!K81,'Circunscrição I'!K81&lt;='Circunscrição I'!$V81),'Circunscrição I'!K81,"excluído*"),"")</f>
        <v/>
      </c>
      <c r="L168" s="121" t="str">
        <f>IF('Circunscrição I'!L81&gt;0,IF(AND('Circunscrição I'!$U81&lt;='Circunscrição I'!L81,'Circunscrição I'!L81&lt;='Circunscrição I'!$V81),'Circunscrição I'!L81,"excluído*"),"")</f>
        <v/>
      </c>
      <c r="M168" s="121" t="str">
        <f>IF('Circunscrição I'!M81&gt;0,IF(AND('Circunscrição I'!$U81&lt;='Circunscrição I'!M81,'Circunscrição I'!M81&lt;='Circunscrição I'!$V81),'Circunscrição I'!M81,"excluído*"),"")</f>
        <v/>
      </c>
      <c r="N168" s="121" t="str">
        <f>IF('Circunscrição I'!N81&gt;0,IF(AND('Circunscrição I'!$U81&lt;='Circunscrição I'!N81,'Circunscrição I'!N81&lt;='Circunscrição I'!$V81),'Circunscrição I'!N81,"excluído*"),"")</f>
        <v/>
      </c>
      <c r="O168" s="121" t="str">
        <f>IF('Circunscrição I'!O81&gt;0,IF(AND('Circunscrição I'!$U81&lt;='Circunscrição I'!O81,'Circunscrição I'!O81&lt;='Circunscrição I'!$V81),'Circunscrição I'!O81,"excluído*"),"")</f>
        <v/>
      </c>
      <c r="P168" s="121" t="str">
        <f>IF('Circunscrição I'!P81&gt;0,IF(AND('Circunscrição I'!$U81&lt;='Circunscrição I'!P81,'Circunscrição I'!P81&lt;='Circunscrição I'!$V81),'Circunscrição I'!P81,"excluído*"),"")</f>
        <v/>
      </c>
      <c r="Q168" s="121" t="str">
        <f>IF('Circunscrição I'!Q81&gt;0,IF(AND('Circunscrição I'!$U81&lt;='Circunscrição I'!Q81,'Circunscrição I'!Q81&lt;='Circunscrição I'!$V81),'Circunscrição I'!Q81,"excluído*"),"")</f>
        <v/>
      </c>
      <c r="R168" s="121">
        <f>IF('Circunscrição I'!R81&gt;0,IF(AND('Circunscrição I'!$U81&lt;='Circunscrição I'!R81,'Circunscrição I'!R81&lt;='Circunscrição I'!$V81),'Circunscrição I'!R81,"excluído*"),"")</f>
        <v>173.18</v>
      </c>
      <c r="S168" s="128">
        <f t="shared" si="26"/>
        <v>127.81</v>
      </c>
      <c r="T168" s="129"/>
      <c r="U168" s="130">
        <f t="shared" si="18"/>
        <v>6390.5</v>
      </c>
      <c r="V168" s="131"/>
      <c r="W168" s="37" t="s">
        <v>46</v>
      </c>
    </row>
    <row r="169" ht="12.75" customHeight="1">
      <c r="A169" s="126" t="str">
        <f t="shared" si="17"/>
        <v>5.29</v>
      </c>
      <c r="B169" s="100" t="str">
        <f>IF('Circunscrição I'!B82="","",'Circunscrição I'!B82)</f>
        <v>Suporte do motor condensadora</v>
      </c>
      <c r="C169" s="101">
        <f>IF('Circunscrição I'!C82="","",'Circunscrição I'!C82)</f>
        <v>50</v>
      </c>
      <c r="D169" s="101" t="str">
        <f>IF('Circunscrição I'!D82="","",'Circunscrição I'!D82)</f>
        <v>unid.</v>
      </c>
      <c r="E169" s="121" t="str">
        <f>IF('Circunscrição I'!E82&gt;0,IF(AND('Circunscrição I'!$U82&lt;='Circunscrição I'!E82,'Circunscrição I'!E82&lt;='Circunscrição I'!$V82),'Circunscrição I'!E82,"excluído*"),"")</f>
        <v>excluído*</v>
      </c>
      <c r="F169" s="121" t="str">
        <f>IF('Circunscrição I'!F82&gt;0,IF(AND('Circunscrição I'!$U82&lt;='Circunscrição I'!F82,'Circunscrição I'!F82&lt;='Circunscrição I'!$V82),'Circunscrição I'!F82,"excluído*"),"")</f>
        <v/>
      </c>
      <c r="G169" s="121" t="str">
        <f>IF('Circunscrição I'!G82&gt;0,IF(AND('Circunscrição I'!$U82&lt;='Circunscrição I'!G82,'Circunscrição I'!G82&lt;='Circunscrição I'!$V82),'Circunscrição I'!G82,"excluído*"),"")</f>
        <v>excluído*</v>
      </c>
      <c r="H169" s="121">
        <f>IF('Circunscrição I'!H82&gt;0,IF(AND('Circunscrição I'!$U82&lt;='Circunscrição I'!H82,'Circunscrição I'!H82&lt;='Circunscrição I'!$V82),'Circunscrição I'!H82,"excluído*"),"")</f>
        <v>133.96</v>
      </c>
      <c r="I169" s="121">
        <f>IF('Circunscrição I'!I82&gt;0,IF(AND('Circunscrição I'!$U82&lt;='Circunscrição I'!I82,'Circunscrição I'!I82&lt;='Circunscrição I'!$V82),'Circunscrição I'!I82,"excluído*"),"")</f>
        <v>90</v>
      </c>
      <c r="J169" s="121" t="str">
        <f>IF('Circunscrição I'!J82&gt;0,IF(AND('Circunscrição I'!$U82&lt;='Circunscrição I'!J82,'Circunscrição I'!J82&lt;='Circunscrição I'!$V82),'Circunscrição I'!J82,"excluído*"),"")</f>
        <v/>
      </c>
      <c r="K169" s="121" t="str">
        <f>IF('Circunscrição I'!K82&gt;0,IF(AND('Circunscrição I'!$U82&lt;='Circunscrição I'!K82,'Circunscrição I'!K82&lt;='Circunscrição I'!$V82),'Circunscrição I'!K82,"excluído*"),"")</f>
        <v/>
      </c>
      <c r="L169" s="121" t="str">
        <f>IF('Circunscrição I'!L82&gt;0,IF(AND('Circunscrição I'!$U82&lt;='Circunscrição I'!L82,'Circunscrição I'!L82&lt;='Circunscrição I'!$V82),'Circunscrição I'!L82,"excluído*"),"")</f>
        <v/>
      </c>
      <c r="M169" s="121" t="str">
        <f>IF('Circunscrição I'!M82&gt;0,IF(AND('Circunscrição I'!$U82&lt;='Circunscrição I'!M82,'Circunscrição I'!M82&lt;='Circunscrição I'!$V82),'Circunscrição I'!M82,"excluído*"),"")</f>
        <v/>
      </c>
      <c r="N169" s="121" t="str">
        <f>IF('Circunscrição I'!N82&gt;0,IF(AND('Circunscrição I'!$U82&lt;='Circunscrição I'!N82,'Circunscrição I'!N82&lt;='Circunscrição I'!$V82),'Circunscrição I'!N82,"excluído*"),"")</f>
        <v/>
      </c>
      <c r="O169" s="121" t="str">
        <f>IF('Circunscrição I'!O82&gt;0,IF(AND('Circunscrição I'!$U82&lt;='Circunscrição I'!O82,'Circunscrição I'!O82&lt;='Circunscrição I'!$V82),'Circunscrição I'!O82,"excluído*"),"")</f>
        <v/>
      </c>
      <c r="P169" s="121" t="str">
        <f>IF('Circunscrição I'!P82&gt;0,IF(AND('Circunscrição I'!$U82&lt;='Circunscrição I'!P82,'Circunscrição I'!P82&lt;='Circunscrição I'!$V82),'Circunscrição I'!P82,"excluído*"),"")</f>
        <v/>
      </c>
      <c r="Q169" s="121" t="str">
        <f>IF('Circunscrição I'!Q82&gt;0,IF(AND('Circunscrição I'!$U82&lt;='Circunscrição I'!Q82,'Circunscrição I'!Q82&lt;='Circunscrição I'!$V82),'Circunscrição I'!Q82,"excluído*"),"")</f>
        <v/>
      </c>
      <c r="R169" s="121">
        <f>IF('Circunscrição I'!R82&gt;0,IF(AND('Circunscrição I'!$U82&lt;='Circunscrição I'!R82,'Circunscrição I'!R82&lt;='Circunscrição I'!$V82),'Circunscrição I'!R82,"excluído*"),"")</f>
        <v>116.18</v>
      </c>
      <c r="S169" s="128">
        <f t="shared" si="26"/>
        <v>113.38</v>
      </c>
      <c r="T169" s="129"/>
      <c r="U169" s="130">
        <f t="shared" si="18"/>
        <v>5669</v>
      </c>
      <c r="V169" s="131"/>
      <c r="W169" s="37" t="s">
        <v>46</v>
      </c>
    </row>
    <row r="170" ht="12.75" customHeight="1">
      <c r="A170" s="126" t="str">
        <f t="shared" si="17"/>
        <v>5.30</v>
      </c>
      <c r="B170" s="100" t="str">
        <f>IF('Circunscrição I'!B83="","",'Circunscrição I'!B83)</f>
        <v>Motor ventilador condensadora</v>
      </c>
      <c r="C170" s="101">
        <f>IF('Circunscrição I'!C83="","",'Circunscrição I'!C83)</f>
        <v>50</v>
      </c>
      <c r="D170" s="101" t="str">
        <f>IF('Circunscrição I'!D83="","",'Circunscrição I'!D83)</f>
        <v>unid.</v>
      </c>
      <c r="E170" s="121" t="str">
        <f>IF('Circunscrição I'!E83&gt;0,IF(AND('Circunscrição I'!$U83&lt;='Circunscrição I'!E83,'Circunscrição I'!E83&lt;='Circunscrição I'!$V83),'Circunscrição I'!E83,"excluído*"),"")</f>
        <v>excluído*</v>
      </c>
      <c r="F170" s="121">
        <f>IF('Circunscrição I'!F83&gt;0,IF(AND('Circunscrição I'!$U83&lt;='Circunscrição I'!F83,'Circunscrição I'!F83&lt;='Circunscrição I'!$V83),'Circunscrição I'!F83,"excluído*"),"")</f>
        <v>380</v>
      </c>
      <c r="G170" s="121" t="str">
        <f>IF('Circunscrição I'!G83&gt;0,IF(AND('Circunscrição I'!$U83&lt;='Circunscrição I'!G83,'Circunscrição I'!G83&lt;='Circunscrição I'!$V83),'Circunscrição I'!G83,"excluído*"),"")</f>
        <v>excluído*</v>
      </c>
      <c r="H170" s="121">
        <f>IF('Circunscrição I'!H83&gt;0,IF(AND('Circunscrição I'!$U83&lt;='Circunscrição I'!H83,'Circunscrição I'!H83&lt;='Circunscrição I'!$V83),'Circunscrição I'!H83,"excluído*"),"")</f>
        <v>294.16</v>
      </c>
      <c r="I170" s="121">
        <f>IF('Circunscrição I'!I83&gt;0,IF(AND('Circunscrição I'!$U83&lt;='Circunscrição I'!I83,'Circunscrição I'!I83&lt;='Circunscrição I'!$V83),'Circunscrição I'!I83,"excluído*"),"")</f>
        <v>488</v>
      </c>
      <c r="J170" s="121" t="str">
        <f>IF('Circunscrição I'!J83&gt;0,IF(AND('Circunscrição I'!$U83&lt;='Circunscrição I'!J83,'Circunscrição I'!J83&lt;='Circunscrição I'!$V83),'Circunscrição I'!J83,"excluído*"),"")</f>
        <v/>
      </c>
      <c r="K170" s="121" t="str">
        <f>IF('Circunscrição I'!K83&gt;0,IF(AND('Circunscrição I'!$U83&lt;='Circunscrição I'!K83,'Circunscrição I'!K83&lt;='Circunscrição I'!$V83),'Circunscrição I'!K83,"excluído*"),"")</f>
        <v/>
      </c>
      <c r="L170" s="121" t="str">
        <f>IF('Circunscrição I'!L83&gt;0,IF(AND('Circunscrição I'!$U83&lt;='Circunscrição I'!L83,'Circunscrição I'!L83&lt;='Circunscrição I'!$V83),'Circunscrição I'!L83,"excluído*"),"")</f>
        <v/>
      </c>
      <c r="M170" s="121" t="str">
        <f>IF('Circunscrição I'!M83&gt;0,IF(AND('Circunscrição I'!$U83&lt;='Circunscrição I'!M83,'Circunscrição I'!M83&lt;='Circunscrição I'!$V83),'Circunscrição I'!M83,"excluído*"),"")</f>
        <v/>
      </c>
      <c r="N170" s="121" t="str">
        <f>IF('Circunscrição I'!N83&gt;0,IF(AND('Circunscrição I'!$U83&lt;='Circunscrição I'!N83,'Circunscrição I'!N83&lt;='Circunscrição I'!$V83),'Circunscrição I'!N83,"excluído*"),"")</f>
        <v/>
      </c>
      <c r="O170" s="121" t="str">
        <f>IF('Circunscrição I'!O83&gt;0,IF(AND('Circunscrição I'!$U83&lt;='Circunscrição I'!O83,'Circunscrição I'!O83&lt;='Circunscrição I'!$V83),'Circunscrição I'!O83,"excluído*"),"")</f>
        <v/>
      </c>
      <c r="P170" s="121" t="str">
        <f>IF('Circunscrição I'!P83&gt;0,IF(AND('Circunscrição I'!$U83&lt;='Circunscrição I'!P83,'Circunscrição I'!P83&lt;='Circunscrição I'!$V83),'Circunscrição I'!P83,"excluído*"),"")</f>
        <v/>
      </c>
      <c r="Q170" s="121" t="str">
        <f>IF('Circunscrição I'!Q83&gt;0,IF(AND('Circunscrição I'!$U83&lt;='Circunscrição I'!Q83,'Circunscrição I'!Q83&lt;='Circunscrição I'!$V83),'Circunscrição I'!Q83,"excluído*"),"")</f>
        <v/>
      </c>
      <c r="R170" s="121">
        <f>IF('Circunscrição I'!R83&gt;0,IF(AND('Circunscrição I'!$U83&lt;='Circunscrição I'!R83,'Circunscrição I'!R83&lt;='Circunscrição I'!$V83),'Circunscrição I'!R83,"excluído*"),"")</f>
        <v>422.5</v>
      </c>
      <c r="S170" s="128">
        <f t="shared" si="26"/>
        <v>396.17</v>
      </c>
      <c r="T170" s="129"/>
      <c r="U170" s="130">
        <f t="shared" si="18"/>
        <v>19808.5</v>
      </c>
      <c r="V170" s="131"/>
      <c r="W170" s="37" t="s">
        <v>46</v>
      </c>
    </row>
    <row r="171" ht="12.75" customHeight="1">
      <c r="A171" s="126" t="str">
        <f t="shared" si="17"/>
        <v>5.31</v>
      </c>
      <c r="B171" s="100" t="str">
        <f>IF('Circunscrição I'!B84="","",'Circunscrição I'!B84)</f>
        <v>Reles</v>
      </c>
      <c r="C171" s="101">
        <f>IF('Circunscrição I'!C84="","",'Circunscrição I'!C84)</f>
        <v>50</v>
      </c>
      <c r="D171" s="101" t="str">
        <f>IF('Circunscrição I'!D84="","",'Circunscrição I'!D84)</f>
        <v>unid.</v>
      </c>
      <c r="E171" s="121" t="str">
        <f>IF('Circunscrição I'!E84&gt;0,IF(AND('Circunscrição I'!$U84&lt;='Circunscrição I'!E84,'Circunscrição I'!E84&lt;='Circunscrição I'!$V84),'Circunscrição I'!E84,"excluído*"),"")</f>
        <v>excluído*</v>
      </c>
      <c r="F171" s="121" t="str">
        <f>IF('Circunscrição I'!F84&gt;0,IF(AND('Circunscrição I'!$U84&lt;='Circunscrição I'!F84,'Circunscrição I'!F84&lt;='Circunscrição I'!$V84),'Circunscrição I'!F84,"excluído*"),"")</f>
        <v>excluído*</v>
      </c>
      <c r="G171" s="121">
        <f>IF('Circunscrição I'!G84&gt;0,IF(AND('Circunscrição I'!$U84&lt;='Circunscrição I'!G84,'Circunscrição I'!G84&lt;='Circunscrição I'!$V84),'Circunscrição I'!G84,"excluído*"),"")</f>
        <v>79.99</v>
      </c>
      <c r="H171" s="121">
        <f>IF('Circunscrição I'!H84&gt;0,IF(AND('Circunscrição I'!$U84&lt;='Circunscrição I'!H84,'Circunscrição I'!H84&lt;='Circunscrição I'!$V84),'Circunscrição I'!H84,"excluído*"),"")</f>
        <v>49.9</v>
      </c>
      <c r="I171" s="121">
        <f>IF('Circunscrição I'!I84&gt;0,IF(AND('Circunscrição I'!$U84&lt;='Circunscrição I'!I84,'Circunscrição I'!I84&lt;='Circunscrição I'!$V84),'Circunscrição I'!I84,"excluído*"),"")</f>
        <v>68</v>
      </c>
      <c r="J171" s="121" t="str">
        <f>IF('Circunscrição I'!J84&gt;0,IF(AND('Circunscrição I'!$U84&lt;='Circunscrição I'!J84,'Circunscrição I'!J84&lt;='Circunscrição I'!$V84),'Circunscrição I'!J84,"excluído*"),"")</f>
        <v/>
      </c>
      <c r="K171" s="121" t="str">
        <f>IF('Circunscrição I'!K84&gt;0,IF(AND('Circunscrição I'!$U84&lt;='Circunscrição I'!K84,'Circunscrição I'!K84&lt;='Circunscrição I'!$V84),'Circunscrição I'!K84,"excluído*"),"")</f>
        <v/>
      </c>
      <c r="L171" s="121" t="str">
        <f>IF('Circunscrição I'!L84&gt;0,IF(AND('Circunscrição I'!$U84&lt;='Circunscrição I'!L84,'Circunscrição I'!L84&lt;='Circunscrição I'!$V84),'Circunscrição I'!L84,"excluído*"),"")</f>
        <v/>
      </c>
      <c r="M171" s="121" t="str">
        <f>IF('Circunscrição I'!M84&gt;0,IF(AND('Circunscrição I'!$U84&lt;='Circunscrição I'!M84,'Circunscrição I'!M84&lt;='Circunscrição I'!$V84),'Circunscrição I'!M84,"excluído*"),"")</f>
        <v/>
      </c>
      <c r="N171" s="121" t="str">
        <f>IF('Circunscrição I'!N84&gt;0,IF(AND('Circunscrição I'!$U84&lt;='Circunscrição I'!N84,'Circunscrição I'!N84&lt;='Circunscrição I'!$V84),'Circunscrição I'!N84,"excluído*"),"")</f>
        <v/>
      </c>
      <c r="O171" s="121" t="str">
        <f>IF('Circunscrição I'!O84&gt;0,IF(AND('Circunscrição I'!$U84&lt;='Circunscrição I'!O84,'Circunscrição I'!O84&lt;='Circunscrição I'!$V84),'Circunscrição I'!O84,"excluído*"),"")</f>
        <v/>
      </c>
      <c r="P171" s="121" t="str">
        <f>IF('Circunscrição I'!P84&gt;0,IF(AND('Circunscrição I'!$U84&lt;='Circunscrição I'!P84,'Circunscrição I'!P84&lt;='Circunscrição I'!$V84),'Circunscrição I'!P84,"excluído*"),"")</f>
        <v/>
      </c>
      <c r="Q171" s="121" t="str">
        <f>IF('Circunscrição I'!Q84&gt;0,IF(AND('Circunscrição I'!$U84&lt;='Circunscrição I'!Q84,'Circunscrição I'!Q84&lt;='Circunscrição I'!$V84),'Circunscrição I'!Q84,"excluído*"),"")</f>
        <v/>
      </c>
      <c r="R171" s="121">
        <f>IF('Circunscrição I'!R84&gt;0,IF(AND('Circunscrição I'!$U84&lt;='Circunscrição I'!R84,'Circunscrição I'!R84&lt;='Circunscrição I'!$V84),'Circunscrição I'!R84,"excluído*"),"")</f>
        <v>71.78</v>
      </c>
      <c r="S171" s="128">
        <f t="shared" si="26"/>
        <v>67.42</v>
      </c>
      <c r="T171" s="129"/>
      <c r="U171" s="130">
        <f t="shared" si="18"/>
        <v>3371</v>
      </c>
      <c r="V171" s="131"/>
      <c r="W171" s="37" t="s">
        <v>46</v>
      </c>
    </row>
    <row r="172" ht="26.25" customHeight="1">
      <c r="A172" s="134">
        <f t="shared" si="17"/>
        <v>6</v>
      </c>
      <c r="B172" s="135" t="str">
        <f>IF('Circunscrição I'!B85="","",'Circunscrição I'!B85)</f>
        <v>Taxa de manutenção corretiva por conjunto de equipamento reparado</v>
      </c>
      <c r="C172" s="136">
        <f>IF('Circunscrição I'!C85="","",'Circunscrição I'!C85)</f>
        <v>778</v>
      </c>
      <c r="D172" s="136" t="str">
        <f>IF('Circunscrição I'!D85="","",'Circunscrição I'!D85)</f>
        <v>unid.</v>
      </c>
      <c r="E172" s="137" t="str">
        <f>IF('Circunscrição I'!E85&gt;0,IF(AND('Circunscrição I'!$U85&lt;='Circunscrição I'!E85,'Circunscrição I'!E85&lt;='Circunscrição I'!$V85),'Circunscrição I'!E85,"excluído*"),"")</f>
        <v>excluído*</v>
      </c>
      <c r="F172" s="137">
        <f>IF('Circunscrição I'!F85&gt;0,IF(AND('Circunscrição I'!$U85&lt;='Circunscrição I'!F85,'Circunscrição I'!F85&lt;='Circunscrição I'!$V85),'Circunscrição I'!F85,"excluído*"),"")</f>
        <v>285</v>
      </c>
      <c r="G172" s="137" t="str">
        <f>IF('Circunscrição I'!G85&gt;0,IF(AND('Circunscrição I'!$U85&lt;='Circunscrição I'!G85,'Circunscrição I'!G85&lt;='Circunscrição I'!$V85),'Circunscrição I'!G85,"excluído*"),"")</f>
        <v/>
      </c>
      <c r="H172" s="137" t="str">
        <f>IF('Circunscrição I'!H85&gt;0,IF(AND('Circunscrição I'!$U85&lt;='Circunscrição I'!H85,'Circunscrição I'!H85&lt;='Circunscrição I'!$V85),'Circunscrição I'!H85,"excluído*"),"")</f>
        <v/>
      </c>
      <c r="I172" s="137" t="str">
        <f>IF('Circunscrição I'!I85&gt;0,IF(AND('Circunscrição I'!$U85&lt;='Circunscrição I'!I85,'Circunscrição I'!I85&lt;='Circunscrição I'!$V85),'Circunscrição I'!I85,"excluído*"),"")</f>
        <v/>
      </c>
      <c r="J172" s="137" t="str">
        <f>IF('Circunscrição I'!J85&gt;0,IF(AND('Circunscrição I'!$U85&lt;='Circunscrição I'!J85,'Circunscrição I'!J85&lt;='Circunscrição I'!$V85),'Circunscrição I'!J85,"excluído*"),"")</f>
        <v/>
      </c>
      <c r="K172" s="137" t="str">
        <f>IF('Circunscrição I'!K85&gt;0,IF(AND('Circunscrição I'!$U85&lt;='Circunscrição I'!K85,'Circunscrição I'!K85&lt;='Circunscrição I'!$V85),'Circunscrição I'!K85,"excluído*"),"")</f>
        <v/>
      </c>
      <c r="L172" s="137" t="str">
        <f>IF('Circunscrição I'!L85&gt;0,IF(AND('Circunscrição I'!$U85&lt;='Circunscrição I'!L85,'Circunscrição I'!L85&lt;='Circunscrição I'!$V85),'Circunscrição I'!L85,"excluído*"),"")</f>
        <v/>
      </c>
      <c r="M172" s="137" t="str">
        <f>IF('Circunscrição I'!M85&gt;0,IF(AND('Circunscrição I'!$U85&lt;='Circunscrição I'!M85,'Circunscrição I'!M85&lt;='Circunscrição I'!$V85),'Circunscrição I'!M85,"excluído*"),"")</f>
        <v/>
      </c>
      <c r="N172" s="137" t="str">
        <f>IF('Circunscrição I'!N85&gt;0,IF(AND('Circunscrição I'!$U85&lt;='Circunscrição I'!N85,'Circunscrição I'!N85&lt;='Circunscrição I'!$V85),'Circunscrição I'!N85,"excluído*"),"")</f>
        <v/>
      </c>
      <c r="O172" s="137" t="str">
        <f>IF('Circunscrição I'!O85&gt;0,IF(AND('Circunscrição I'!$U85&lt;='Circunscrição I'!O85,'Circunscrição I'!O85&lt;='Circunscrição I'!$V85),'Circunscrição I'!O85,"excluído*"),"")</f>
        <v/>
      </c>
      <c r="P172" s="137" t="str">
        <f>IF('Circunscrição I'!P85&gt;0,IF(AND('Circunscrição I'!$U85&lt;='Circunscrição I'!P85,'Circunscrição I'!P85&lt;='Circunscrição I'!$V85),'Circunscrição I'!P85,"excluído*"),"")</f>
        <v/>
      </c>
      <c r="Q172" s="137" t="str">
        <f>IF('Circunscrição I'!Q85&gt;0,IF(AND('Circunscrição I'!$U85&lt;='Circunscrição I'!Q85,'Circunscrição I'!Q85&lt;='Circunscrição I'!$V85),'Circunscrição I'!Q85,"excluído*"),"")</f>
        <v/>
      </c>
      <c r="R172" s="137">
        <f>IF('Circunscrição I'!R85&gt;0,IF(AND('Circunscrição I'!$U85&lt;='Circunscrição I'!R85,'Circunscrição I'!R85&lt;='Circunscrição I'!$V85),'Circunscrição I'!R85,"excluído*"),"")</f>
        <v>286.33</v>
      </c>
      <c r="S172" s="138">
        <f t="shared" si="26"/>
        <v>285.67</v>
      </c>
      <c r="T172" s="139"/>
      <c r="U172" s="138">
        <f t="shared" si="18"/>
        <v>222251.26</v>
      </c>
      <c r="V172" s="140"/>
      <c r="W172" s="63" t="s">
        <v>42</v>
      </c>
    </row>
    <row r="173" ht="18.0" customHeight="1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</row>
    <row r="174" ht="18.0" customHeight="1">
      <c r="A174" s="141" t="s">
        <v>159</v>
      </c>
      <c r="B174" s="142"/>
      <c r="C174" s="143"/>
      <c r="D174" s="143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2"/>
      <c r="T174" s="142"/>
      <c r="U174" s="145">
        <f>SUM(U93:U172)</f>
        <v>3382756.4</v>
      </c>
      <c r="V174" s="146"/>
      <c r="W174" s="145"/>
    </row>
    <row r="175" ht="12.75" customHeight="1">
      <c r="C175" s="147"/>
      <c r="D175" s="14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</row>
    <row r="176" ht="19.5" customHeight="1">
      <c r="A176" s="141" t="s">
        <v>160</v>
      </c>
      <c r="B176" s="142"/>
      <c r="C176" s="143"/>
      <c r="D176" s="143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2"/>
      <c r="T176" s="142"/>
      <c r="U176" s="145">
        <f>SUM(U93,U95,U98,U113,U115:U120,U172)</f>
        <v>1989210.8</v>
      </c>
      <c r="V176" s="146"/>
      <c r="W176" s="145"/>
    </row>
    <row r="177" ht="12.75" customHeight="1">
      <c r="C177" s="147"/>
      <c r="D177" s="14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</row>
    <row r="178" ht="19.5" customHeight="1">
      <c r="A178" s="141" t="s">
        <v>161</v>
      </c>
      <c r="B178" s="142"/>
      <c r="C178" s="143"/>
      <c r="D178" s="143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2"/>
      <c r="T178" s="142"/>
      <c r="U178" s="145">
        <f>SUM(U96:U97,U99:U112,U122:U171)</f>
        <v>1393545.6</v>
      </c>
      <c r="V178" s="146"/>
      <c r="W178" s="145"/>
    </row>
    <row r="179" ht="12.75" customHeight="1">
      <c r="C179" s="147"/>
      <c r="D179" s="14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</row>
    <row r="180" ht="12.75" customHeight="1">
      <c r="C180" s="147"/>
      <c r="D180" s="14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</row>
    <row r="181" ht="12.75" customHeight="1">
      <c r="C181" s="147"/>
      <c r="D181" s="14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</row>
    <row r="182" ht="12.75" customHeight="1">
      <c r="C182" s="147"/>
      <c r="D182" s="14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</row>
    <row r="183" ht="12.75" customHeight="1">
      <c r="C183" s="147"/>
      <c r="D183" s="14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</row>
    <row r="184" ht="12.75" customHeight="1">
      <c r="C184" s="147"/>
      <c r="D184" s="14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</row>
    <row r="185" ht="12.75" customHeight="1">
      <c r="C185" s="147"/>
      <c r="D185" s="14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</row>
    <row r="186" ht="12.75" customHeight="1">
      <c r="C186" s="147"/>
      <c r="D186" s="14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</row>
    <row r="187" ht="12.75" customHeight="1">
      <c r="C187" s="147"/>
      <c r="D187" s="14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</row>
    <row r="188" ht="12.75" customHeight="1">
      <c r="C188" s="147"/>
      <c r="D188" s="14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</row>
    <row r="189" ht="12.75" customHeight="1">
      <c r="C189" s="147"/>
      <c r="D189" s="14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</row>
    <row r="190" ht="12.75" customHeight="1">
      <c r="C190" s="147"/>
      <c r="D190" s="14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</row>
    <row r="191" ht="12.75" customHeight="1">
      <c r="C191" s="147"/>
      <c r="D191" s="14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</row>
    <row r="192" ht="12.75" customHeight="1">
      <c r="C192" s="147"/>
      <c r="D192" s="14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</row>
    <row r="193" ht="12.75" customHeight="1">
      <c r="C193" s="147"/>
      <c r="D193" s="14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</row>
    <row r="194" ht="12.75" customHeight="1">
      <c r="C194" s="147"/>
      <c r="D194" s="14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</row>
    <row r="195" ht="12.75" customHeight="1">
      <c r="C195" s="147"/>
      <c r="D195" s="14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</row>
    <row r="196" ht="12.75" customHeight="1">
      <c r="C196" s="147"/>
      <c r="D196" s="14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</row>
    <row r="197" ht="12.75" customHeight="1">
      <c r="C197" s="147"/>
      <c r="D197" s="14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</row>
    <row r="198" ht="12.75" customHeight="1">
      <c r="C198" s="147"/>
      <c r="D198" s="14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</row>
    <row r="199" ht="12.75" customHeight="1">
      <c r="C199" s="147"/>
      <c r="D199" s="14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</row>
    <row r="200" ht="12.75" customHeight="1">
      <c r="C200" s="147"/>
      <c r="D200" s="14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</row>
    <row r="201" ht="12.75" customHeight="1">
      <c r="C201" s="147"/>
      <c r="D201" s="14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</row>
    <row r="202" ht="12.75" customHeight="1">
      <c r="C202" s="147"/>
      <c r="D202" s="14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</row>
    <row r="203" ht="12.75" customHeight="1">
      <c r="C203" s="147"/>
      <c r="D203" s="14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</row>
    <row r="204" ht="12.75" customHeight="1">
      <c r="C204" s="147"/>
      <c r="D204" s="14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</row>
    <row r="205" ht="12.75" customHeight="1">
      <c r="C205" s="147"/>
      <c r="D205" s="14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</row>
    <row r="206" ht="12.75" customHeight="1">
      <c r="C206" s="147"/>
      <c r="D206" s="14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</row>
    <row r="207" ht="12.75" customHeight="1">
      <c r="C207" s="147"/>
      <c r="D207" s="14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</row>
    <row r="208" ht="12.75" customHeight="1">
      <c r="C208" s="147"/>
      <c r="D208" s="14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</row>
    <row r="209" ht="12.75" customHeight="1">
      <c r="C209" s="147"/>
      <c r="D209" s="14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</row>
    <row r="210" ht="12.75" customHeight="1">
      <c r="C210" s="147"/>
      <c r="D210" s="14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</row>
    <row r="211" ht="12.75" customHeight="1">
      <c r="C211" s="147"/>
      <c r="D211" s="14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</row>
    <row r="212" ht="12.75" customHeight="1">
      <c r="C212" s="147"/>
      <c r="D212" s="14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</row>
    <row r="213" ht="12.75" customHeight="1">
      <c r="C213" s="147"/>
      <c r="D213" s="14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</row>
    <row r="214" ht="12.75" customHeight="1">
      <c r="C214" s="147"/>
      <c r="D214" s="14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</row>
    <row r="215" ht="12.75" customHeight="1">
      <c r="C215" s="147"/>
      <c r="D215" s="14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</row>
    <row r="216" ht="12.75" customHeight="1">
      <c r="C216" s="147"/>
      <c r="D216" s="14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</row>
    <row r="217" ht="12.75" customHeight="1">
      <c r="C217" s="147"/>
      <c r="D217" s="14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</row>
    <row r="218" ht="12.75" customHeight="1">
      <c r="C218" s="147"/>
      <c r="D218" s="14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</row>
    <row r="219" ht="12.75" customHeight="1">
      <c r="C219" s="147"/>
      <c r="D219" s="14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</row>
    <row r="220" ht="12.75" customHeight="1">
      <c r="C220" s="147"/>
      <c r="D220" s="14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</row>
    <row r="221" ht="12.75" customHeight="1">
      <c r="C221" s="147"/>
      <c r="D221" s="14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</row>
    <row r="222" ht="12.75" customHeight="1">
      <c r="C222" s="147"/>
      <c r="D222" s="14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</row>
    <row r="223" ht="12.75" customHeight="1">
      <c r="C223" s="147"/>
      <c r="D223" s="14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</row>
    <row r="224" ht="12.75" customHeight="1">
      <c r="C224" s="147"/>
      <c r="D224" s="14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</row>
    <row r="225" ht="12.75" customHeight="1">
      <c r="C225" s="147"/>
      <c r="D225" s="14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</row>
    <row r="226" ht="12.75" customHeight="1">
      <c r="C226" s="147"/>
      <c r="D226" s="14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</row>
    <row r="227" ht="12.75" customHeight="1">
      <c r="C227" s="147"/>
      <c r="D227" s="14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</row>
    <row r="228" ht="12.75" customHeight="1">
      <c r="C228" s="147"/>
      <c r="D228" s="14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</row>
    <row r="229" ht="12.75" customHeight="1">
      <c r="C229" s="147"/>
      <c r="D229" s="14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</row>
    <row r="230" ht="12.75" customHeight="1">
      <c r="C230" s="147"/>
      <c r="D230" s="14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</row>
    <row r="231" ht="12.75" customHeight="1">
      <c r="C231" s="147"/>
      <c r="D231" s="14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</row>
    <row r="232" ht="12.75" customHeight="1">
      <c r="C232" s="147"/>
      <c r="D232" s="14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</row>
    <row r="233" ht="12.75" customHeight="1">
      <c r="C233" s="147"/>
      <c r="D233" s="14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</row>
    <row r="234" ht="12.75" customHeight="1">
      <c r="C234" s="147"/>
      <c r="D234" s="14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</row>
    <row r="235" ht="12.75" customHeight="1">
      <c r="C235" s="147"/>
      <c r="D235" s="14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</row>
    <row r="236" ht="12.75" customHeight="1">
      <c r="C236" s="147"/>
      <c r="D236" s="14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</row>
    <row r="237" ht="12.75" customHeight="1">
      <c r="C237" s="147"/>
      <c r="D237" s="14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</row>
    <row r="238" ht="12.75" customHeight="1">
      <c r="C238" s="147"/>
      <c r="D238" s="14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</row>
    <row r="239" ht="12.75" customHeight="1">
      <c r="C239" s="147"/>
      <c r="D239" s="14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</row>
    <row r="240" ht="12.75" customHeight="1">
      <c r="C240" s="147"/>
      <c r="D240" s="14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</row>
    <row r="241" ht="12.75" customHeight="1">
      <c r="C241" s="147"/>
      <c r="D241" s="14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</row>
    <row r="242" ht="12.75" customHeight="1">
      <c r="C242" s="147"/>
      <c r="D242" s="14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</row>
    <row r="243" ht="12.75" customHeight="1">
      <c r="C243" s="147"/>
      <c r="D243" s="14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</row>
    <row r="244" ht="12.75" customHeight="1">
      <c r="C244" s="147"/>
      <c r="D244" s="14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</row>
    <row r="245" ht="12.75" customHeight="1">
      <c r="C245" s="147"/>
      <c r="D245" s="14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</row>
    <row r="246" ht="12.75" customHeight="1">
      <c r="C246" s="147"/>
      <c r="D246" s="14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</row>
    <row r="247" ht="12.75" customHeight="1">
      <c r="C247" s="147"/>
      <c r="D247" s="14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</row>
    <row r="248" ht="12.75" customHeight="1">
      <c r="C248" s="147"/>
      <c r="D248" s="14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</row>
    <row r="249" ht="12.75" customHeight="1">
      <c r="C249" s="147"/>
      <c r="D249" s="14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</row>
    <row r="250" ht="12.75" customHeight="1">
      <c r="C250" s="147"/>
      <c r="D250" s="14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</row>
    <row r="251" ht="12.75" customHeight="1">
      <c r="C251" s="147"/>
      <c r="D251" s="14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</row>
    <row r="252" ht="12.75" customHeight="1">
      <c r="C252" s="147"/>
      <c r="D252" s="14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</row>
    <row r="253" ht="12.75" customHeight="1">
      <c r="C253" s="147"/>
      <c r="D253" s="14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</row>
    <row r="254" ht="12.75" customHeight="1">
      <c r="C254" s="147"/>
      <c r="D254" s="14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</row>
    <row r="255" ht="12.75" customHeight="1">
      <c r="C255" s="147"/>
      <c r="D255" s="14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</row>
    <row r="256" ht="12.75" customHeight="1">
      <c r="C256" s="147"/>
      <c r="D256" s="14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</row>
    <row r="257" ht="12.75" customHeight="1">
      <c r="C257" s="147"/>
      <c r="D257" s="14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</row>
    <row r="258" ht="12.75" customHeight="1">
      <c r="C258" s="147"/>
      <c r="D258" s="14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</row>
    <row r="259" ht="12.75" customHeight="1">
      <c r="C259" s="147"/>
      <c r="D259" s="14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</row>
    <row r="260" ht="12.75" customHeight="1">
      <c r="C260" s="147"/>
      <c r="D260" s="14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</row>
    <row r="261" ht="12.75" customHeight="1">
      <c r="C261" s="147"/>
      <c r="D261" s="14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</row>
    <row r="262" ht="12.75" customHeight="1">
      <c r="C262" s="147"/>
      <c r="D262" s="14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</row>
    <row r="263" ht="12.75" customHeight="1">
      <c r="C263" s="147"/>
      <c r="D263" s="14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</row>
    <row r="264" ht="12.75" customHeight="1">
      <c r="C264" s="147"/>
      <c r="D264" s="14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</row>
    <row r="265" ht="12.75" customHeight="1">
      <c r="C265" s="147"/>
      <c r="D265" s="14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</row>
    <row r="266" ht="12.75" customHeight="1">
      <c r="C266" s="147"/>
      <c r="D266" s="14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</row>
    <row r="267" ht="12.75" customHeight="1">
      <c r="C267" s="147"/>
      <c r="D267" s="14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</row>
    <row r="268" ht="12.75" customHeight="1">
      <c r="C268" s="147"/>
      <c r="D268" s="14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</row>
    <row r="269" ht="12.75" customHeight="1">
      <c r="C269" s="147"/>
      <c r="D269" s="14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</row>
    <row r="270" ht="12.75" customHeight="1">
      <c r="C270" s="147"/>
      <c r="D270" s="14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</row>
    <row r="271" ht="12.75" customHeight="1">
      <c r="C271" s="147"/>
      <c r="D271" s="14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</row>
    <row r="272" ht="12.75" customHeight="1">
      <c r="C272" s="147"/>
      <c r="D272" s="14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</row>
    <row r="273" ht="12.75" customHeight="1">
      <c r="C273" s="147"/>
      <c r="D273" s="14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</row>
    <row r="274" ht="12.75" customHeight="1">
      <c r="C274" s="147"/>
      <c r="D274" s="14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</row>
    <row r="275" ht="12.75" customHeight="1">
      <c r="C275" s="147"/>
      <c r="D275" s="14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</row>
    <row r="276" ht="12.75" customHeight="1">
      <c r="C276" s="147"/>
      <c r="D276" s="14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</row>
    <row r="277" ht="12.75" customHeight="1">
      <c r="C277" s="147"/>
      <c r="D277" s="14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</row>
    <row r="278" ht="12.75" customHeight="1">
      <c r="C278" s="147"/>
      <c r="D278" s="14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</row>
    <row r="279" ht="12.75" customHeight="1">
      <c r="C279" s="147"/>
      <c r="D279" s="14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</row>
    <row r="280" ht="12.75" customHeight="1">
      <c r="C280" s="147"/>
      <c r="D280" s="14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</row>
    <row r="281" ht="12.75" customHeight="1">
      <c r="C281" s="147"/>
      <c r="D281" s="14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</row>
    <row r="282" ht="12.75" customHeight="1">
      <c r="C282" s="147"/>
      <c r="D282" s="14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</row>
    <row r="283" ht="12.75" customHeight="1">
      <c r="C283" s="147"/>
      <c r="D283" s="14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</row>
    <row r="284" ht="12.75" customHeight="1">
      <c r="C284" s="147"/>
      <c r="D284" s="14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</row>
    <row r="285" ht="12.75" customHeight="1">
      <c r="C285" s="147"/>
      <c r="D285" s="14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</row>
    <row r="286" ht="12.75" customHeight="1">
      <c r="C286" s="147"/>
      <c r="D286" s="14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</row>
    <row r="287" ht="12.75" customHeight="1">
      <c r="C287" s="147"/>
      <c r="D287" s="14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</row>
    <row r="288" ht="12.75" customHeight="1">
      <c r="C288" s="147"/>
      <c r="D288" s="14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</row>
    <row r="289" ht="12.75" customHeight="1">
      <c r="C289" s="147"/>
      <c r="D289" s="14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</row>
    <row r="290" ht="12.75" customHeight="1">
      <c r="C290" s="147"/>
      <c r="D290" s="14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</row>
    <row r="291" ht="12.75" customHeight="1">
      <c r="C291" s="147"/>
      <c r="D291" s="14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</row>
    <row r="292" ht="12.75" customHeight="1">
      <c r="C292" s="147"/>
      <c r="D292" s="14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</row>
    <row r="293" ht="12.75" customHeight="1">
      <c r="C293" s="147"/>
      <c r="D293" s="14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</row>
    <row r="294" ht="12.75" customHeight="1">
      <c r="C294" s="147"/>
      <c r="D294" s="14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</row>
    <row r="295" ht="12.75" customHeight="1">
      <c r="C295" s="147"/>
      <c r="D295" s="14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</row>
    <row r="296" ht="12.75" customHeight="1">
      <c r="C296" s="147"/>
      <c r="D296" s="14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</row>
    <row r="297" ht="12.75" customHeight="1">
      <c r="C297" s="147"/>
      <c r="D297" s="14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</row>
    <row r="298" ht="12.75" customHeight="1">
      <c r="C298" s="147"/>
      <c r="D298" s="14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</row>
    <row r="299" ht="12.75" customHeight="1">
      <c r="C299" s="147"/>
      <c r="D299" s="14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</row>
    <row r="300" ht="12.75" customHeight="1">
      <c r="C300" s="147"/>
      <c r="D300" s="14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</row>
    <row r="301" ht="12.75" customHeight="1">
      <c r="C301" s="147"/>
      <c r="D301" s="14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</row>
    <row r="302" ht="12.75" customHeight="1">
      <c r="C302" s="147"/>
      <c r="D302" s="14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</row>
    <row r="303" ht="12.75" customHeight="1">
      <c r="C303" s="147"/>
      <c r="D303" s="14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</row>
    <row r="304" ht="12.75" customHeight="1">
      <c r="C304" s="147"/>
      <c r="D304" s="14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</row>
    <row r="305" ht="12.75" customHeight="1">
      <c r="C305" s="147"/>
      <c r="D305" s="14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</row>
    <row r="306" ht="12.75" customHeight="1">
      <c r="C306" s="147"/>
      <c r="D306" s="14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</row>
    <row r="307" ht="12.75" customHeight="1">
      <c r="C307" s="147"/>
      <c r="D307" s="14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</row>
    <row r="308" ht="12.75" customHeight="1">
      <c r="C308" s="147"/>
      <c r="D308" s="14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</row>
    <row r="309" ht="12.75" customHeight="1">
      <c r="C309" s="147"/>
      <c r="D309" s="14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</row>
    <row r="310" ht="12.75" customHeight="1">
      <c r="C310" s="147"/>
      <c r="D310" s="14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</row>
    <row r="311" ht="12.75" customHeight="1">
      <c r="C311" s="147"/>
      <c r="D311" s="14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</row>
    <row r="312" ht="12.75" customHeight="1">
      <c r="C312" s="147"/>
      <c r="D312" s="14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</row>
    <row r="313" ht="12.75" customHeight="1">
      <c r="C313" s="147"/>
      <c r="D313" s="14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</row>
    <row r="314" ht="12.75" customHeight="1">
      <c r="C314" s="147"/>
      <c r="D314" s="14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</row>
    <row r="315" ht="12.75" customHeight="1">
      <c r="C315" s="147"/>
      <c r="D315" s="14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</row>
    <row r="316" ht="12.75" customHeight="1">
      <c r="C316" s="147"/>
      <c r="D316" s="14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</row>
    <row r="317" ht="12.75" customHeight="1">
      <c r="C317" s="147"/>
      <c r="D317" s="14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</row>
    <row r="318" ht="12.75" customHeight="1">
      <c r="C318" s="147"/>
      <c r="D318" s="14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</row>
    <row r="319" ht="12.75" customHeight="1">
      <c r="C319" s="147"/>
      <c r="D319" s="14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</row>
    <row r="320" ht="12.75" customHeight="1">
      <c r="C320" s="147"/>
      <c r="D320" s="14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</row>
    <row r="321" ht="12.75" customHeight="1">
      <c r="C321" s="147"/>
      <c r="D321" s="14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</row>
    <row r="322" ht="12.75" customHeight="1">
      <c r="C322" s="147"/>
      <c r="D322" s="14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</row>
    <row r="323" ht="12.75" customHeight="1">
      <c r="C323" s="147"/>
      <c r="D323" s="14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</row>
    <row r="324" ht="12.75" customHeight="1">
      <c r="C324" s="147"/>
      <c r="D324" s="14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</row>
    <row r="325" ht="12.75" customHeight="1">
      <c r="C325" s="147"/>
      <c r="D325" s="14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</row>
    <row r="326" ht="12.75" customHeight="1">
      <c r="C326" s="147"/>
      <c r="D326" s="14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</row>
    <row r="327" ht="12.75" customHeight="1">
      <c r="C327" s="147"/>
      <c r="D327" s="14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</row>
    <row r="328" ht="12.75" customHeight="1">
      <c r="C328" s="147"/>
      <c r="D328" s="14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</row>
    <row r="329" ht="12.75" customHeight="1">
      <c r="C329" s="147"/>
      <c r="D329" s="14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</row>
    <row r="330" ht="12.75" customHeight="1">
      <c r="C330" s="147"/>
      <c r="D330" s="14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</row>
    <row r="331" ht="12.75" customHeight="1">
      <c r="C331" s="147"/>
      <c r="D331" s="14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</row>
    <row r="332" ht="12.75" customHeight="1">
      <c r="C332" s="147"/>
      <c r="D332" s="14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</row>
    <row r="333" ht="12.75" customHeight="1">
      <c r="C333" s="147"/>
      <c r="D333" s="14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</row>
    <row r="334" ht="12.75" customHeight="1">
      <c r="C334" s="147"/>
      <c r="D334" s="14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</row>
    <row r="335" ht="12.75" customHeight="1">
      <c r="C335" s="147"/>
      <c r="D335" s="14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</row>
    <row r="336" ht="12.75" customHeight="1">
      <c r="C336" s="147"/>
      <c r="D336" s="14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</row>
    <row r="337" ht="12.75" customHeight="1">
      <c r="C337" s="147"/>
      <c r="D337" s="14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</row>
    <row r="338" ht="12.75" customHeight="1">
      <c r="C338" s="147"/>
      <c r="D338" s="14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</row>
    <row r="339" ht="12.75" customHeight="1">
      <c r="C339" s="147"/>
      <c r="D339" s="14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</row>
    <row r="340" ht="12.75" customHeight="1">
      <c r="C340" s="147"/>
      <c r="D340" s="14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</row>
    <row r="341" ht="12.75" customHeight="1">
      <c r="C341" s="147"/>
      <c r="D341" s="14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</row>
    <row r="342" ht="12.75" customHeight="1">
      <c r="C342" s="147"/>
      <c r="D342" s="14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</row>
    <row r="343" ht="12.75" customHeight="1">
      <c r="C343" s="147"/>
      <c r="D343" s="14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</row>
    <row r="344" ht="12.75" customHeight="1">
      <c r="C344" s="147"/>
      <c r="D344" s="14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</row>
    <row r="345" ht="12.75" customHeight="1">
      <c r="C345" s="147"/>
      <c r="D345" s="14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</row>
    <row r="346" ht="12.75" customHeight="1">
      <c r="C346" s="147"/>
      <c r="D346" s="14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</row>
    <row r="347" ht="12.75" customHeight="1">
      <c r="C347" s="147"/>
      <c r="D347" s="14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</row>
    <row r="348" ht="12.75" customHeight="1">
      <c r="C348" s="147"/>
      <c r="D348" s="14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</row>
    <row r="349" ht="12.75" customHeight="1">
      <c r="C349" s="147"/>
      <c r="D349" s="14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</row>
    <row r="350" ht="12.75" customHeight="1">
      <c r="C350" s="147"/>
      <c r="D350" s="14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</row>
    <row r="351" ht="12.75" customHeight="1">
      <c r="C351" s="147"/>
      <c r="D351" s="14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</row>
    <row r="352" ht="12.75" customHeight="1">
      <c r="C352" s="147"/>
      <c r="D352" s="14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</row>
    <row r="353" ht="12.75" customHeight="1">
      <c r="C353" s="147"/>
      <c r="D353" s="14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</row>
    <row r="354" ht="12.75" customHeight="1">
      <c r="C354" s="147"/>
      <c r="D354" s="14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</row>
    <row r="355" ht="12.75" customHeight="1">
      <c r="C355" s="147"/>
      <c r="D355" s="14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</row>
    <row r="356" ht="12.75" customHeight="1">
      <c r="C356" s="147"/>
      <c r="D356" s="14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</row>
    <row r="357" ht="12.75" customHeight="1">
      <c r="C357" s="147"/>
      <c r="D357" s="14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</row>
    <row r="358" ht="12.75" customHeight="1">
      <c r="C358" s="147"/>
      <c r="D358" s="14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</row>
    <row r="359" ht="12.75" customHeight="1">
      <c r="C359" s="147"/>
      <c r="D359" s="14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</row>
    <row r="360" ht="12.75" customHeight="1">
      <c r="C360" s="147"/>
      <c r="D360" s="14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</row>
    <row r="361" ht="12.75" customHeight="1">
      <c r="C361" s="147"/>
      <c r="D361" s="14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</row>
    <row r="362" ht="12.75" customHeight="1">
      <c r="C362" s="147"/>
      <c r="D362" s="14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</row>
    <row r="363" ht="12.75" customHeight="1">
      <c r="C363" s="147"/>
      <c r="D363" s="14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</row>
    <row r="364" ht="12.75" customHeight="1">
      <c r="C364" s="147"/>
      <c r="D364" s="14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</row>
    <row r="365" ht="12.75" customHeight="1">
      <c r="C365" s="147"/>
      <c r="D365" s="14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</row>
    <row r="366" ht="12.75" customHeight="1">
      <c r="C366" s="147"/>
      <c r="D366" s="14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</row>
    <row r="367" ht="12.75" customHeight="1">
      <c r="C367" s="147"/>
      <c r="D367" s="14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</row>
    <row r="368" ht="12.75" customHeight="1">
      <c r="C368" s="147"/>
      <c r="D368" s="14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</row>
    <row r="369" ht="12.75" customHeight="1">
      <c r="C369" s="147"/>
      <c r="D369" s="14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</row>
    <row r="370" ht="12.75" customHeight="1">
      <c r="C370" s="147"/>
      <c r="D370" s="14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</row>
    <row r="371" ht="12.75" customHeight="1">
      <c r="C371" s="147"/>
      <c r="D371" s="14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</row>
    <row r="372" ht="12.75" customHeight="1">
      <c r="C372" s="147"/>
      <c r="D372" s="14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</row>
    <row r="373" ht="12.75" customHeight="1">
      <c r="C373" s="147"/>
      <c r="D373" s="14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</row>
    <row r="374" ht="12.75" customHeight="1">
      <c r="C374" s="147"/>
      <c r="D374" s="14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</row>
    <row r="375" ht="12.75" customHeight="1">
      <c r="C375" s="147"/>
      <c r="D375" s="14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</row>
    <row r="376" ht="12.75" customHeight="1">
      <c r="C376" s="147"/>
      <c r="D376" s="14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</row>
    <row r="377" ht="12.75" customHeight="1">
      <c r="C377" s="147"/>
      <c r="D377" s="14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</row>
    <row r="378" ht="12.75" customHeight="1">
      <c r="C378" s="147"/>
      <c r="D378" s="14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</row>
    <row r="379" ht="12.75" customHeight="1">
      <c r="C379" s="147"/>
      <c r="D379" s="14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</row>
    <row r="380" ht="12.75" customHeight="1">
      <c r="C380" s="147"/>
      <c r="D380" s="14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</row>
    <row r="381" ht="12.75" customHeight="1">
      <c r="C381" s="147"/>
      <c r="D381" s="14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</row>
    <row r="382" ht="12.75" customHeight="1">
      <c r="C382" s="147"/>
      <c r="D382" s="14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</row>
    <row r="383" ht="12.75" customHeight="1">
      <c r="C383" s="147"/>
      <c r="D383" s="14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</row>
    <row r="384" ht="12.75" customHeight="1">
      <c r="C384" s="147"/>
      <c r="D384" s="14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</row>
    <row r="385" ht="12.75" customHeight="1">
      <c r="C385" s="147"/>
      <c r="D385" s="14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</row>
    <row r="386" ht="12.75" customHeight="1">
      <c r="C386" s="147"/>
      <c r="D386" s="14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</row>
    <row r="387" ht="12.75" customHeight="1">
      <c r="C387" s="147"/>
      <c r="D387" s="14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</row>
    <row r="388" ht="12.75" customHeight="1">
      <c r="C388" s="147"/>
      <c r="D388" s="14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</row>
    <row r="389" ht="12.75" customHeight="1">
      <c r="C389" s="147"/>
      <c r="D389" s="14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</row>
    <row r="390" ht="12.75" customHeight="1">
      <c r="C390" s="147"/>
      <c r="D390" s="14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</row>
    <row r="391" ht="12.75" customHeight="1">
      <c r="C391" s="147"/>
      <c r="D391" s="14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</row>
    <row r="392" ht="12.75" customHeight="1">
      <c r="C392" s="147"/>
      <c r="D392" s="14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</row>
    <row r="393" ht="12.75" customHeight="1">
      <c r="C393" s="147"/>
      <c r="D393" s="14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</row>
    <row r="394" ht="12.75" customHeight="1">
      <c r="C394" s="147"/>
      <c r="D394" s="14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</row>
    <row r="395" ht="12.75" customHeight="1">
      <c r="C395" s="147"/>
      <c r="D395" s="14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</row>
    <row r="396" ht="12.75" customHeight="1">
      <c r="C396" s="147"/>
      <c r="D396" s="14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</row>
    <row r="397" ht="12.75" customHeight="1">
      <c r="C397" s="147"/>
      <c r="D397" s="14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</row>
    <row r="398" ht="12.75" customHeight="1">
      <c r="C398" s="147"/>
      <c r="D398" s="14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</row>
    <row r="399" ht="12.75" customHeight="1">
      <c r="C399" s="147"/>
      <c r="D399" s="14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</row>
    <row r="400" ht="12.75" customHeight="1">
      <c r="C400" s="147"/>
      <c r="D400" s="14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</row>
    <row r="401" ht="12.75" customHeight="1">
      <c r="C401" s="147"/>
      <c r="D401" s="14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</row>
    <row r="402" ht="12.75" customHeight="1">
      <c r="C402" s="147"/>
      <c r="D402" s="14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</row>
    <row r="403" ht="12.75" customHeight="1">
      <c r="C403" s="147"/>
      <c r="D403" s="14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</row>
    <row r="404" ht="12.75" customHeight="1">
      <c r="C404" s="147"/>
      <c r="D404" s="14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</row>
    <row r="405" ht="12.75" customHeight="1">
      <c r="C405" s="147"/>
      <c r="D405" s="14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</row>
    <row r="406" ht="12.75" customHeight="1">
      <c r="C406" s="147"/>
      <c r="D406" s="14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</row>
    <row r="407" ht="12.75" customHeight="1">
      <c r="C407" s="147"/>
      <c r="D407" s="14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</row>
    <row r="408" ht="12.75" customHeight="1">
      <c r="C408" s="147"/>
      <c r="D408" s="14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</row>
    <row r="409" ht="12.75" customHeight="1">
      <c r="C409" s="147"/>
      <c r="D409" s="14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</row>
    <row r="410" ht="12.75" customHeight="1">
      <c r="C410" s="147"/>
      <c r="D410" s="14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</row>
    <row r="411" ht="12.75" customHeight="1">
      <c r="C411" s="147"/>
      <c r="D411" s="14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</row>
    <row r="412" ht="12.75" customHeight="1">
      <c r="C412" s="147"/>
      <c r="D412" s="14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</row>
    <row r="413" ht="12.75" customHeight="1">
      <c r="C413" s="147"/>
      <c r="D413" s="14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</row>
    <row r="414" ht="12.75" customHeight="1">
      <c r="C414" s="147"/>
      <c r="D414" s="14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</row>
    <row r="415" ht="12.75" customHeight="1">
      <c r="C415" s="147"/>
      <c r="D415" s="14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</row>
    <row r="416" ht="12.75" customHeight="1">
      <c r="C416" s="147"/>
      <c r="D416" s="14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</row>
    <row r="417" ht="12.75" customHeight="1">
      <c r="C417" s="147"/>
      <c r="D417" s="14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</row>
    <row r="418" ht="12.75" customHeight="1">
      <c r="C418" s="147"/>
      <c r="D418" s="14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</row>
    <row r="419" ht="12.75" customHeight="1">
      <c r="C419" s="147"/>
      <c r="D419" s="14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</row>
    <row r="420" ht="12.75" customHeight="1">
      <c r="C420" s="147"/>
      <c r="D420" s="14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</row>
    <row r="421" ht="12.75" customHeight="1">
      <c r="C421" s="147"/>
      <c r="D421" s="14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</row>
    <row r="422" ht="12.75" customHeight="1">
      <c r="C422" s="147"/>
      <c r="D422" s="14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</row>
    <row r="423" ht="12.75" customHeight="1">
      <c r="C423" s="147"/>
      <c r="D423" s="14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</row>
    <row r="424" ht="12.75" customHeight="1">
      <c r="C424" s="147"/>
      <c r="D424" s="14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</row>
    <row r="425" ht="12.75" customHeight="1">
      <c r="C425" s="147"/>
      <c r="D425" s="14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</row>
    <row r="426" ht="12.75" customHeight="1">
      <c r="C426" s="147"/>
      <c r="D426" s="14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</row>
    <row r="427" ht="12.75" customHeight="1">
      <c r="C427" s="147"/>
      <c r="D427" s="14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</row>
    <row r="428" ht="12.75" customHeight="1">
      <c r="C428" s="147"/>
      <c r="D428" s="14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</row>
    <row r="429" ht="12.75" customHeight="1">
      <c r="C429" s="147"/>
      <c r="D429" s="14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</row>
    <row r="430" ht="12.75" customHeight="1">
      <c r="C430" s="147"/>
      <c r="D430" s="14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</row>
    <row r="431" ht="12.75" customHeight="1">
      <c r="C431" s="147"/>
      <c r="D431" s="14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</row>
    <row r="432" ht="12.75" customHeight="1">
      <c r="C432" s="147"/>
      <c r="D432" s="14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</row>
    <row r="433" ht="12.75" customHeight="1">
      <c r="C433" s="147"/>
      <c r="D433" s="14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</row>
    <row r="434" ht="12.75" customHeight="1">
      <c r="C434" s="147"/>
      <c r="D434" s="14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</row>
    <row r="435" ht="12.75" customHeight="1">
      <c r="C435" s="147"/>
      <c r="D435" s="14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</row>
    <row r="436" ht="12.75" customHeight="1">
      <c r="C436" s="147"/>
      <c r="D436" s="14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</row>
    <row r="437" ht="12.75" customHeight="1">
      <c r="C437" s="147"/>
      <c r="D437" s="14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</row>
    <row r="438" ht="12.75" customHeight="1">
      <c r="C438" s="147"/>
      <c r="D438" s="14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</row>
    <row r="439" ht="12.75" customHeight="1">
      <c r="C439" s="147"/>
      <c r="D439" s="14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</row>
    <row r="440" ht="12.75" customHeight="1">
      <c r="C440" s="147"/>
      <c r="D440" s="14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</row>
    <row r="441" ht="12.75" customHeight="1">
      <c r="C441" s="147"/>
      <c r="D441" s="14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</row>
    <row r="442" ht="12.75" customHeight="1">
      <c r="C442" s="147"/>
      <c r="D442" s="14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</row>
    <row r="443" ht="12.75" customHeight="1">
      <c r="C443" s="147"/>
      <c r="D443" s="14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</row>
    <row r="444" ht="12.75" customHeight="1">
      <c r="C444" s="147"/>
      <c r="D444" s="14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</row>
    <row r="445" ht="12.75" customHeight="1">
      <c r="C445" s="147"/>
      <c r="D445" s="14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</row>
    <row r="446" ht="12.75" customHeight="1">
      <c r="C446" s="147"/>
      <c r="D446" s="14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</row>
    <row r="447" ht="12.75" customHeight="1">
      <c r="C447" s="147"/>
      <c r="D447" s="14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</row>
    <row r="448" ht="12.75" customHeight="1">
      <c r="C448" s="147"/>
      <c r="D448" s="14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</row>
    <row r="449" ht="12.75" customHeight="1">
      <c r="C449" s="147"/>
      <c r="D449" s="14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</row>
    <row r="450" ht="12.75" customHeight="1">
      <c r="C450" s="147"/>
      <c r="D450" s="14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</row>
    <row r="451" ht="12.75" customHeight="1">
      <c r="C451" s="147"/>
      <c r="D451" s="14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</row>
    <row r="452" ht="12.75" customHeight="1">
      <c r="C452" s="147"/>
      <c r="D452" s="14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</row>
    <row r="453" ht="12.75" customHeight="1">
      <c r="C453" s="147"/>
      <c r="D453" s="14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</row>
    <row r="454" ht="12.75" customHeight="1">
      <c r="C454" s="147"/>
      <c r="D454" s="14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</row>
    <row r="455" ht="12.75" customHeight="1">
      <c r="C455" s="147"/>
      <c r="D455" s="14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</row>
    <row r="456" ht="12.75" customHeight="1">
      <c r="C456" s="147"/>
      <c r="D456" s="14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</row>
    <row r="457" ht="12.75" customHeight="1">
      <c r="C457" s="147"/>
      <c r="D457" s="14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</row>
    <row r="458" ht="12.75" customHeight="1">
      <c r="C458" s="147"/>
      <c r="D458" s="14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</row>
    <row r="459" ht="12.75" customHeight="1">
      <c r="C459" s="147"/>
      <c r="D459" s="14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</row>
    <row r="460" ht="12.75" customHeight="1">
      <c r="C460" s="147"/>
      <c r="D460" s="14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</row>
    <row r="461" ht="12.75" customHeight="1">
      <c r="C461" s="147"/>
      <c r="D461" s="14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</row>
    <row r="462" ht="12.75" customHeight="1">
      <c r="C462" s="147"/>
      <c r="D462" s="14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</row>
    <row r="463" ht="12.75" customHeight="1">
      <c r="C463" s="147"/>
      <c r="D463" s="14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</row>
    <row r="464" ht="12.75" customHeight="1">
      <c r="C464" s="147"/>
      <c r="D464" s="14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</row>
    <row r="465" ht="12.75" customHeight="1">
      <c r="C465" s="147"/>
      <c r="D465" s="14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</row>
    <row r="466" ht="12.75" customHeight="1">
      <c r="C466" s="147"/>
      <c r="D466" s="14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</row>
    <row r="467" ht="12.75" customHeight="1">
      <c r="C467" s="147"/>
      <c r="D467" s="14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</row>
    <row r="468" ht="12.75" customHeight="1">
      <c r="C468" s="147"/>
      <c r="D468" s="14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</row>
    <row r="469" ht="12.75" customHeight="1">
      <c r="C469" s="147"/>
      <c r="D469" s="14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</row>
    <row r="470" ht="12.75" customHeight="1">
      <c r="C470" s="147"/>
      <c r="D470" s="14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</row>
    <row r="471" ht="12.75" customHeight="1">
      <c r="C471" s="147"/>
      <c r="D471" s="14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</row>
    <row r="472" ht="12.75" customHeight="1">
      <c r="C472" s="147"/>
      <c r="D472" s="14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</row>
    <row r="473" ht="12.75" customHeight="1">
      <c r="C473" s="147"/>
      <c r="D473" s="14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</row>
    <row r="474" ht="12.75" customHeight="1">
      <c r="C474" s="147"/>
      <c r="D474" s="14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</row>
    <row r="475" ht="12.75" customHeight="1">
      <c r="C475" s="147"/>
      <c r="D475" s="14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</row>
    <row r="476" ht="12.75" customHeight="1">
      <c r="C476" s="147"/>
      <c r="D476" s="14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</row>
    <row r="477" ht="12.75" customHeight="1">
      <c r="C477" s="147"/>
      <c r="D477" s="14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</row>
    <row r="478" ht="12.75" customHeight="1">
      <c r="C478" s="147"/>
      <c r="D478" s="14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</row>
    <row r="479" ht="12.75" customHeight="1">
      <c r="C479" s="147"/>
      <c r="D479" s="14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</row>
    <row r="480" ht="12.75" customHeight="1">
      <c r="C480" s="147"/>
      <c r="D480" s="14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</row>
    <row r="481" ht="12.75" customHeight="1">
      <c r="C481" s="147"/>
      <c r="D481" s="14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</row>
    <row r="482" ht="12.75" customHeight="1">
      <c r="C482" s="147"/>
      <c r="D482" s="14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</row>
    <row r="483" ht="12.75" customHeight="1">
      <c r="C483" s="147"/>
      <c r="D483" s="14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</row>
    <row r="484" ht="12.75" customHeight="1">
      <c r="C484" s="147"/>
      <c r="D484" s="14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</row>
    <row r="485" ht="12.75" customHeight="1">
      <c r="C485" s="147"/>
      <c r="D485" s="14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</row>
    <row r="486" ht="12.75" customHeight="1">
      <c r="C486" s="147"/>
      <c r="D486" s="14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</row>
    <row r="487" ht="12.75" customHeight="1">
      <c r="C487" s="147"/>
      <c r="D487" s="14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</row>
    <row r="488" ht="12.75" customHeight="1">
      <c r="C488" s="147"/>
      <c r="D488" s="14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</row>
    <row r="489" ht="12.75" customHeight="1">
      <c r="C489" s="147"/>
      <c r="D489" s="14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</row>
    <row r="490" ht="12.75" customHeight="1">
      <c r="C490" s="147"/>
      <c r="D490" s="14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</row>
    <row r="491" ht="12.75" customHeight="1">
      <c r="C491" s="147"/>
      <c r="D491" s="14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</row>
    <row r="492" ht="12.75" customHeight="1">
      <c r="C492" s="147"/>
      <c r="D492" s="14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</row>
    <row r="493" ht="12.75" customHeight="1">
      <c r="C493" s="147"/>
      <c r="D493" s="14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</row>
    <row r="494" ht="12.75" customHeight="1">
      <c r="C494" s="147"/>
      <c r="D494" s="14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</row>
    <row r="495" ht="12.75" customHeight="1">
      <c r="C495" s="147"/>
      <c r="D495" s="14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</row>
    <row r="496" ht="12.75" customHeight="1">
      <c r="C496" s="147"/>
      <c r="D496" s="14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</row>
    <row r="497" ht="12.75" customHeight="1">
      <c r="C497" s="147"/>
      <c r="D497" s="14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</row>
    <row r="498" ht="12.75" customHeight="1">
      <c r="C498" s="147"/>
      <c r="D498" s="14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</row>
    <row r="499" ht="12.75" customHeight="1">
      <c r="C499" s="147"/>
      <c r="D499" s="14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</row>
    <row r="500" ht="12.75" customHeight="1">
      <c r="C500" s="147"/>
      <c r="D500" s="14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</row>
    <row r="501" ht="12.75" customHeight="1">
      <c r="C501" s="147"/>
      <c r="D501" s="14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</row>
    <row r="502" ht="12.75" customHeight="1">
      <c r="C502" s="147"/>
      <c r="D502" s="14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</row>
    <row r="503" ht="12.75" customHeight="1">
      <c r="C503" s="147"/>
      <c r="D503" s="14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</row>
    <row r="504" ht="12.75" customHeight="1">
      <c r="C504" s="147"/>
      <c r="D504" s="14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</row>
    <row r="505" ht="12.75" customHeight="1">
      <c r="C505" s="147"/>
      <c r="D505" s="14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</row>
    <row r="506" ht="12.75" customHeight="1">
      <c r="C506" s="147"/>
      <c r="D506" s="14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</row>
    <row r="507" ht="12.75" customHeight="1">
      <c r="C507" s="147"/>
      <c r="D507" s="14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</row>
    <row r="508" ht="12.75" customHeight="1">
      <c r="C508" s="147"/>
      <c r="D508" s="14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</row>
    <row r="509" ht="12.75" customHeight="1">
      <c r="C509" s="147"/>
      <c r="D509" s="14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</row>
    <row r="510" ht="12.75" customHeight="1">
      <c r="C510" s="147"/>
      <c r="D510" s="14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</row>
    <row r="511" ht="12.75" customHeight="1">
      <c r="C511" s="147"/>
      <c r="D511" s="14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</row>
    <row r="512" ht="12.75" customHeight="1">
      <c r="C512" s="147"/>
      <c r="D512" s="14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</row>
    <row r="513" ht="12.75" customHeight="1">
      <c r="C513" s="147"/>
      <c r="D513" s="14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</row>
    <row r="514" ht="12.75" customHeight="1">
      <c r="C514" s="147"/>
      <c r="D514" s="14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</row>
    <row r="515" ht="12.75" customHeight="1">
      <c r="C515" s="147"/>
      <c r="D515" s="14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</row>
    <row r="516" ht="12.75" customHeight="1">
      <c r="C516" s="147"/>
      <c r="D516" s="14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</row>
    <row r="517" ht="12.75" customHeight="1">
      <c r="C517" s="147"/>
      <c r="D517" s="14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</row>
    <row r="518" ht="12.75" customHeight="1">
      <c r="C518" s="147"/>
      <c r="D518" s="14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</row>
    <row r="519" ht="12.75" customHeight="1">
      <c r="C519" s="147"/>
      <c r="D519" s="14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</row>
    <row r="520" ht="12.75" customHeight="1">
      <c r="C520" s="147"/>
      <c r="D520" s="14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</row>
    <row r="521" ht="12.75" customHeight="1">
      <c r="C521" s="147"/>
      <c r="D521" s="14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</row>
    <row r="522" ht="12.75" customHeight="1">
      <c r="C522" s="147"/>
      <c r="D522" s="14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</row>
    <row r="523" ht="12.75" customHeight="1">
      <c r="C523" s="147"/>
      <c r="D523" s="14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</row>
    <row r="524" ht="12.75" customHeight="1">
      <c r="C524" s="147"/>
      <c r="D524" s="14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</row>
    <row r="525" ht="12.75" customHeight="1">
      <c r="C525" s="147"/>
      <c r="D525" s="14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</row>
    <row r="526" ht="12.75" customHeight="1">
      <c r="C526" s="147"/>
      <c r="D526" s="14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</row>
    <row r="527" ht="12.75" customHeight="1">
      <c r="C527" s="147"/>
      <c r="D527" s="14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</row>
    <row r="528" ht="12.75" customHeight="1">
      <c r="C528" s="147"/>
      <c r="D528" s="14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</row>
    <row r="529" ht="12.75" customHeight="1">
      <c r="C529" s="147"/>
      <c r="D529" s="14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</row>
    <row r="530" ht="12.75" customHeight="1">
      <c r="C530" s="147"/>
      <c r="D530" s="14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</row>
    <row r="531" ht="12.75" customHeight="1">
      <c r="C531" s="147"/>
      <c r="D531" s="14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</row>
    <row r="532" ht="12.75" customHeight="1">
      <c r="C532" s="147"/>
      <c r="D532" s="14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</row>
    <row r="533" ht="12.75" customHeight="1">
      <c r="C533" s="147"/>
      <c r="D533" s="14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</row>
    <row r="534" ht="12.75" customHeight="1">
      <c r="C534" s="147"/>
      <c r="D534" s="14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</row>
    <row r="535" ht="12.75" customHeight="1">
      <c r="C535" s="147"/>
      <c r="D535" s="14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</row>
    <row r="536" ht="12.75" customHeight="1">
      <c r="C536" s="147"/>
      <c r="D536" s="14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</row>
    <row r="537" ht="12.75" customHeight="1">
      <c r="C537" s="147"/>
      <c r="D537" s="14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</row>
    <row r="538" ht="12.75" customHeight="1">
      <c r="C538" s="147"/>
      <c r="D538" s="14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</row>
    <row r="539" ht="12.75" customHeight="1">
      <c r="C539" s="147"/>
      <c r="D539" s="14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</row>
    <row r="540" ht="12.75" customHeight="1">
      <c r="C540" s="147"/>
      <c r="D540" s="14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</row>
    <row r="541" ht="12.75" customHeight="1">
      <c r="C541" s="147"/>
      <c r="D541" s="14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</row>
    <row r="542" ht="12.75" customHeight="1">
      <c r="C542" s="147"/>
      <c r="D542" s="14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</row>
    <row r="543" ht="12.75" customHeight="1">
      <c r="C543" s="147"/>
      <c r="D543" s="14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</row>
    <row r="544" ht="12.75" customHeight="1">
      <c r="C544" s="147"/>
      <c r="D544" s="14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</row>
    <row r="545" ht="12.75" customHeight="1">
      <c r="C545" s="147"/>
      <c r="D545" s="14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</row>
    <row r="546" ht="12.75" customHeight="1">
      <c r="C546" s="147"/>
      <c r="D546" s="14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</row>
    <row r="547" ht="12.75" customHeight="1">
      <c r="C547" s="147"/>
      <c r="D547" s="14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</row>
    <row r="548" ht="12.75" customHeight="1">
      <c r="C548" s="147"/>
      <c r="D548" s="14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</row>
    <row r="549" ht="12.75" customHeight="1">
      <c r="C549" s="147"/>
      <c r="D549" s="14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</row>
    <row r="550" ht="12.75" customHeight="1">
      <c r="C550" s="147"/>
      <c r="D550" s="14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</row>
    <row r="551" ht="12.75" customHeight="1">
      <c r="C551" s="147"/>
      <c r="D551" s="14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</row>
    <row r="552" ht="12.75" customHeight="1">
      <c r="C552" s="147"/>
      <c r="D552" s="14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</row>
    <row r="553" ht="12.75" customHeight="1">
      <c r="C553" s="147"/>
      <c r="D553" s="14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</row>
    <row r="554" ht="12.75" customHeight="1">
      <c r="C554" s="147"/>
      <c r="D554" s="14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</row>
    <row r="555" ht="12.75" customHeight="1">
      <c r="C555" s="147"/>
      <c r="D555" s="14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</row>
    <row r="556" ht="12.75" customHeight="1">
      <c r="C556" s="147"/>
      <c r="D556" s="14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</row>
    <row r="557" ht="12.75" customHeight="1">
      <c r="C557" s="147"/>
      <c r="D557" s="14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</row>
    <row r="558" ht="12.75" customHeight="1">
      <c r="C558" s="147"/>
      <c r="D558" s="14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</row>
    <row r="559" ht="12.75" customHeight="1">
      <c r="C559" s="147"/>
      <c r="D559" s="14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</row>
    <row r="560" ht="12.75" customHeight="1">
      <c r="C560" s="147"/>
      <c r="D560" s="14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</row>
    <row r="561" ht="12.75" customHeight="1">
      <c r="C561" s="147"/>
      <c r="D561" s="14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</row>
    <row r="562" ht="12.75" customHeight="1">
      <c r="C562" s="147"/>
      <c r="D562" s="14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</row>
    <row r="563" ht="12.75" customHeight="1">
      <c r="C563" s="147"/>
      <c r="D563" s="14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</row>
    <row r="564" ht="12.75" customHeight="1">
      <c r="C564" s="147"/>
      <c r="D564" s="14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</row>
    <row r="565" ht="12.75" customHeight="1">
      <c r="C565" s="147"/>
      <c r="D565" s="14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</row>
    <row r="566" ht="12.75" customHeight="1">
      <c r="C566" s="147"/>
      <c r="D566" s="14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</row>
    <row r="567" ht="12.75" customHeight="1">
      <c r="C567" s="147"/>
      <c r="D567" s="14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</row>
    <row r="568" ht="12.75" customHeight="1">
      <c r="C568" s="147"/>
      <c r="D568" s="14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</row>
    <row r="569" ht="12.75" customHeight="1">
      <c r="C569" s="147"/>
      <c r="D569" s="14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</row>
    <row r="570" ht="12.75" customHeight="1">
      <c r="C570" s="147"/>
      <c r="D570" s="14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</row>
    <row r="571" ht="12.75" customHeight="1">
      <c r="C571" s="147"/>
      <c r="D571" s="14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</row>
    <row r="572" ht="12.75" customHeight="1">
      <c r="C572" s="147"/>
      <c r="D572" s="14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</row>
    <row r="573" ht="12.75" customHeight="1">
      <c r="C573" s="147"/>
      <c r="D573" s="14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</row>
    <row r="574" ht="12.75" customHeight="1">
      <c r="C574" s="147"/>
      <c r="D574" s="14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</row>
    <row r="575" ht="12.75" customHeight="1">
      <c r="C575" s="147"/>
      <c r="D575" s="14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</row>
    <row r="576" ht="12.75" customHeight="1">
      <c r="C576" s="147"/>
      <c r="D576" s="14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</row>
    <row r="577" ht="12.75" customHeight="1">
      <c r="C577" s="147"/>
      <c r="D577" s="14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</row>
    <row r="578" ht="12.75" customHeight="1">
      <c r="C578" s="147"/>
      <c r="D578" s="14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</row>
    <row r="579" ht="12.75" customHeight="1">
      <c r="C579" s="147"/>
      <c r="D579" s="14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</row>
    <row r="580" ht="12.75" customHeight="1">
      <c r="C580" s="147"/>
      <c r="D580" s="14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</row>
    <row r="581" ht="12.75" customHeight="1">
      <c r="C581" s="147"/>
      <c r="D581" s="14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</row>
    <row r="582" ht="12.75" customHeight="1">
      <c r="C582" s="147"/>
      <c r="D582" s="14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</row>
    <row r="583" ht="12.75" customHeight="1">
      <c r="C583" s="147"/>
      <c r="D583" s="14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</row>
    <row r="584" ht="12.75" customHeight="1">
      <c r="C584" s="147"/>
      <c r="D584" s="14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</row>
    <row r="585" ht="12.75" customHeight="1">
      <c r="C585" s="147"/>
      <c r="D585" s="14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</row>
    <row r="586" ht="12.75" customHeight="1">
      <c r="C586" s="147"/>
      <c r="D586" s="14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</row>
    <row r="587" ht="12.75" customHeight="1">
      <c r="C587" s="147"/>
      <c r="D587" s="14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</row>
    <row r="588" ht="12.75" customHeight="1">
      <c r="C588" s="147"/>
      <c r="D588" s="14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</row>
    <row r="589" ht="12.75" customHeight="1">
      <c r="C589" s="147"/>
      <c r="D589" s="14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</row>
    <row r="590" ht="12.75" customHeight="1">
      <c r="C590" s="147"/>
      <c r="D590" s="14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</row>
    <row r="591" ht="12.75" customHeight="1">
      <c r="C591" s="147"/>
      <c r="D591" s="14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</row>
    <row r="592" ht="12.75" customHeight="1">
      <c r="C592" s="147"/>
      <c r="D592" s="14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</row>
    <row r="593" ht="12.75" customHeight="1">
      <c r="C593" s="147"/>
      <c r="D593" s="14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</row>
    <row r="594" ht="12.75" customHeight="1">
      <c r="C594" s="147"/>
      <c r="D594" s="14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</row>
    <row r="595" ht="12.75" customHeight="1">
      <c r="C595" s="147"/>
      <c r="D595" s="14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</row>
    <row r="596" ht="12.75" customHeight="1">
      <c r="C596" s="147"/>
      <c r="D596" s="14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</row>
    <row r="597" ht="12.75" customHeight="1">
      <c r="C597" s="147"/>
      <c r="D597" s="14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</row>
    <row r="598" ht="12.75" customHeight="1">
      <c r="C598" s="147"/>
      <c r="D598" s="14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</row>
    <row r="599" ht="12.75" customHeight="1">
      <c r="C599" s="147"/>
      <c r="D599" s="14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</row>
    <row r="600" ht="12.75" customHeight="1">
      <c r="C600" s="147"/>
      <c r="D600" s="14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</row>
    <row r="601" ht="12.75" customHeight="1">
      <c r="C601" s="147"/>
      <c r="D601" s="14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</row>
    <row r="602" ht="12.75" customHeight="1">
      <c r="C602" s="147"/>
      <c r="D602" s="14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</row>
    <row r="603" ht="12.75" customHeight="1">
      <c r="C603" s="147"/>
      <c r="D603" s="14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</row>
    <row r="604" ht="12.75" customHeight="1">
      <c r="C604" s="147"/>
      <c r="D604" s="14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</row>
    <row r="605" ht="12.75" customHeight="1">
      <c r="C605" s="147"/>
      <c r="D605" s="14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</row>
    <row r="606" ht="12.75" customHeight="1">
      <c r="C606" s="147"/>
      <c r="D606" s="14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</row>
    <row r="607" ht="12.75" customHeight="1">
      <c r="C607" s="147"/>
      <c r="D607" s="14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</row>
    <row r="608" ht="12.75" customHeight="1">
      <c r="C608" s="147"/>
      <c r="D608" s="14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</row>
    <row r="609" ht="12.75" customHeight="1">
      <c r="C609" s="147"/>
      <c r="D609" s="14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</row>
    <row r="610" ht="12.75" customHeight="1">
      <c r="C610" s="147"/>
      <c r="D610" s="14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</row>
    <row r="611" ht="12.75" customHeight="1">
      <c r="C611" s="147"/>
      <c r="D611" s="14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</row>
    <row r="612" ht="12.75" customHeight="1">
      <c r="C612" s="147"/>
      <c r="D612" s="14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</row>
    <row r="613" ht="12.75" customHeight="1">
      <c r="C613" s="147"/>
      <c r="D613" s="14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</row>
    <row r="614" ht="12.75" customHeight="1">
      <c r="C614" s="147"/>
      <c r="D614" s="14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</row>
    <row r="615" ht="12.75" customHeight="1">
      <c r="C615" s="147"/>
      <c r="D615" s="14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</row>
    <row r="616" ht="12.75" customHeight="1">
      <c r="C616" s="147"/>
      <c r="D616" s="14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</row>
    <row r="617" ht="12.75" customHeight="1">
      <c r="C617" s="147"/>
      <c r="D617" s="14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</row>
    <row r="618" ht="12.75" customHeight="1">
      <c r="C618" s="147"/>
      <c r="D618" s="14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</row>
    <row r="619" ht="12.75" customHeight="1">
      <c r="C619" s="147"/>
      <c r="D619" s="14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</row>
    <row r="620" ht="12.75" customHeight="1">
      <c r="C620" s="147"/>
      <c r="D620" s="14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</row>
    <row r="621" ht="12.75" customHeight="1">
      <c r="C621" s="147"/>
      <c r="D621" s="14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</row>
    <row r="622" ht="12.75" customHeight="1">
      <c r="C622" s="147"/>
      <c r="D622" s="14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</row>
    <row r="623" ht="12.75" customHeight="1">
      <c r="C623" s="147"/>
      <c r="D623" s="14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</row>
    <row r="624" ht="12.75" customHeight="1">
      <c r="C624" s="147"/>
      <c r="D624" s="14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</row>
    <row r="625" ht="12.75" customHeight="1">
      <c r="C625" s="147"/>
      <c r="D625" s="14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</row>
    <row r="626" ht="12.75" customHeight="1">
      <c r="C626" s="147"/>
      <c r="D626" s="14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</row>
    <row r="627" ht="12.75" customHeight="1">
      <c r="C627" s="147"/>
      <c r="D627" s="14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</row>
    <row r="628" ht="12.75" customHeight="1">
      <c r="C628" s="147"/>
      <c r="D628" s="14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</row>
    <row r="629" ht="12.75" customHeight="1">
      <c r="C629" s="147"/>
      <c r="D629" s="14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</row>
    <row r="630" ht="12.75" customHeight="1">
      <c r="C630" s="147"/>
      <c r="D630" s="14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</row>
    <row r="631" ht="12.75" customHeight="1">
      <c r="C631" s="147"/>
      <c r="D631" s="14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</row>
    <row r="632" ht="12.75" customHeight="1">
      <c r="C632" s="147"/>
      <c r="D632" s="14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</row>
    <row r="633" ht="12.75" customHeight="1">
      <c r="C633" s="147"/>
      <c r="D633" s="14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</row>
    <row r="634" ht="12.75" customHeight="1">
      <c r="C634" s="147"/>
      <c r="D634" s="14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</row>
    <row r="635" ht="12.75" customHeight="1">
      <c r="C635" s="147"/>
      <c r="D635" s="14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</row>
    <row r="636" ht="12.75" customHeight="1">
      <c r="C636" s="147"/>
      <c r="D636" s="14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</row>
    <row r="637" ht="12.75" customHeight="1">
      <c r="C637" s="147"/>
      <c r="D637" s="14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</row>
    <row r="638" ht="12.75" customHeight="1">
      <c r="C638" s="147"/>
      <c r="D638" s="14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</row>
    <row r="639" ht="12.75" customHeight="1">
      <c r="C639" s="147"/>
      <c r="D639" s="14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</row>
    <row r="640" ht="12.75" customHeight="1">
      <c r="C640" s="147"/>
      <c r="D640" s="14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</row>
    <row r="641" ht="12.75" customHeight="1">
      <c r="C641" s="147"/>
      <c r="D641" s="14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</row>
    <row r="642" ht="12.75" customHeight="1">
      <c r="C642" s="147"/>
      <c r="D642" s="14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</row>
    <row r="643" ht="12.75" customHeight="1">
      <c r="C643" s="147"/>
      <c r="D643" s="14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</row>
    <row r="644" ht="12.75" customHeight="1">
      <c r="C644" s="147"/>
      <c r="D644" s="14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</row>
    <row r="645" ht="12.75" customHeight="1">
      <c r="C645" s="147"/>
      <c r="D645" s="14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</row>
    <row r="646" ht="12.75" customHeight="1">
      <c r="C646" s="147"/>
      <c r="D646" s="14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</row>
    <row r="647" ht="12.75" customHeight="1">
      <c r="C647" s="147"/>
      <c r="D647" s="14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</row>
    <row r="648" ht="12.75" customHeight="1">
      <c r="C648" s="147"/>
      <c r="D648" s="14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</row>
    <row r="649" ht="12.75" customHeight="1">
      <c r="C649" s="147"/>
      <c r="D649" s="14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</row>
    <row r="650" ht="12.75" customHeight="1">
      <c r="C650" s="147"/>
      <c r="D650" s="14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</row>
    <row r="651" ht="12.75" customHeight="1">
      <c r="C651" s="147"/>
      <c r="D651" s="14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</row>
    <row r="652" ht="12.75" customHeight="1">
      <c r="C652" s="147"/>
      <c r="D652" s="14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</row>
    <row r="653" ht="12.75" customHeight="1">
      <c r="C653" s="147"/>
      <c r="D653" s="14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</row>
    <row r="654" ht="12.75" customHeight="1">
      <c r="C654" s="147"/>
      <c r="D654" s="14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</row>
    <row r="655" ht="12.75" customHeight="1">
      <c r="C655" s="147"/>
      <c r="D655" s="14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</row>
    <row r="656" ht="12.75" customHeight="1">
      <c r="C656" s="147"/>
      <c r="D656" s="14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</row>
    <row r="657" ht="12.75" customHeight="1">
      <c r="C657" s="147"/>
      <c r="D657" s="14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</row>
    <row r="658" ht="12.75" customHeight="1">
      <c r="C658" s="147"/>
      <c r="D658" s="14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</row>
    <row r="659" ht="12.75" customHeight="1">
      <c r="C659" s="147"/>
      <c r="D659" s="14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</row>
    <row r="660" ht="12.75" customHeight="1">
      <c r="C660" s="147"/>
      <c r="D660" s="14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</row>
    <row r="661" ht="12.75" customHeight="1">
      <c r="C661" s="147"/>
      <c r="D661" s="14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</row>
    <row r="662" ht="12.75" customHeight="1">
      <c r="C662" s="147"/>
      <c r="D662" s="14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</row>
    <row r="663" ht="12.75" customHeight="1">
      <c r="C663" s="147"/>
      <c r="D663" s="14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</row>
    <row r="664" ht="12.75" customHeight="1">
      <c r="C664" s="147"/>
      <c r="D664" s="14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</row>
    <row r="665" ht="12.75" customHeight="1">
      <c r="C665" s="147"/>
      <c r="D665" s="14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</row>
    <row r="666" ht="12.75" customHeight="1">
      <c r="C666" s="147"/>
      <c r="D666" s="14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</row>
    <row r="667" ht="12.75" customHeight="1">
      <c r="C667" s="147"/>
      <c r="D667" s="14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</row>
    <row r="668" ht="12.75" customHeight="1">
      <c r="C668" s="147"/>
      <c r="D668" s="14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</row>
    <row r="669" ht="12.75" customHeight="1">
      <c r="C669" s="147"/>
      <c r="D669" s="14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</row>
    <row r="670" ht="12.75" customHeight="1">
      <c r="C670" s="147"/>
      <c r="D670" s="14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</row>
    <row r="671" ht="12.75" customHeight="1">
      <c r="C671" s="147"/>
      <c r="D671" s="14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</row>
    <row r="672" ht="12.75" customHeight="1">
      <c r="C672" s="147"/>
      <c r="D672" s="14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</row>
    <row r="673" ht="12.75" customHeight="1">
      <c r="C673" s="147"/>
      <c r="D673" s="14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</row>
    <row r="674" ht="12.75" customHeight="1">
      <c r="C674" s="147"/>
      <c r="D674" s="14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</row>
    <row r="675" ht="12.75" customHeight="1">
      <c r="C675" s="147"/>
      <c r="D675" s="14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</row>
    <row r="676" ht="12.75" customHeight="1">
      <c r="C676" s="147"/>
      <c r="D676" s="14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</row>
    <row r="677" ht="12.75" customHeight="1">
      <c r="C677" s="147"/>
      <c r="D677" s="14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</row>
    <row r="678" ht="12.75" customHeight="1">
      <c r="C678" s="147"/>
      <c r="D678" s="14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</row>
    <row r="679" ht="12.75" customHeight="1">
      <c r="C679" s="147"/>
      <c r="D679" s="14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</row>
    <row r="680" ht="12.75" customHeight="1">
      <c r="C680" s="147"/>
      <c r="D680" s="14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</row>
    <row r="681" ht="12.75" customHeight="1">
      <c r="C681" s="147"/>
      <c r="D681" s="14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</row>
    <row r="682" ht="12.75" customHeight="1">
      <c r="C682" s="147"/>
      <c r="D682" s="14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</row>
    <row r="683" ht="12.75" customHeight="1">
      <c r="C683" s="147"/>
      <c r="D683" s="14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</row>
    <row r="684" ht="12.75" customHeight="1">
      <c r="C684" s="147"/>
      <c r="D684" s="14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</row>
    <row r="685" ht="12.75" customHeight="1">
      <c r="C685" s="147"/>
      <c r="D685" s="14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</row>
    <row r="686" ht="12.75" customHeight="1">
      <c r="C686" s="147"/>
      <c r="D686" s="14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</row>
    <row r="687" ht="12.75" customHeight="1">
      <c r="C687" s="147"/>
      <c r="D687" s="14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</row>
    <row r="688" ht="12.75" customHeight="1">
      <c r="C688" s="147"/>
      <c r="D688" s="14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</row>
    <row r="689" ht="12.75" customHeight="1">
      <c r="C689" s="147"/>
      <c r="D689" s="14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</row>
    <row r="690" ht="12.75" customHeight="1">
      <c r="C690" s="147"/>
      <c r="D690" s="14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</row>
    <row r="691" ht="12.75" customHeight="1">
      <c r="C691" s="147"/>
      <c r="D691" s="14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</row>
    <row r="692" ht="12.75" customHeight="1">
      <c r="C692" s="147"/>
      <c r="D692" s="14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</row>
    <row r="693" ht="12.75" customHeight="1">
      <c r="C693" s="147"/>
      <c r="D693" s="14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</row>
    <row r="694" ht="12.75" customHeight="1">
      <c r="C694" s="147"/>
      <c r="D694" s="14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</row>
    <row r="695" ht="12.75" customHeight="1">
      <c r="C695" s="147"/>
      <c r="D695" s="14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</row>
    <row r="696" ht="12.75" customHeight="1">
      <c r="C696" s="147"/>
      <c r="D696" s="14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</row>
    <row r="697" ht="12.75" customHeight="1">
      <c r="C697" s="147"/>
      <c r="D697" s="14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</row>
    <row r="698" ht="12.75" customHeight="1">
      <c r="C698" s="147"/>
      <c r="D698" s="14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</row>
    <row r="699" ht="12.75" customHeight="1">
      <c r="C699" s="147"/>
      <c r="D699" s="14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</row>
    <row r="700" ht="12.75" customHeight="1">
      <c r="C700" s="147"/>
      <c r="D700" s="14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</row>
    <row r="701" ht="12.75" customHeight="1">
      <c r="C701" s="147"/>
      <c r="D701" s="14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</row>
    <row r="702" ht="12.75" customHeight="1">
      <c r="C702" s="147"/>
      <c r="D702" s="14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</row>
    <row r="703" ht="12.75" customHeight="1">
      <c r="C703" s="147"/>
      <c r="D703" s="14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</row>
    <row r="704" ht="12.75" customHeight="1">
      <c r="C704" s="147"/>
      <c r="D704" s="14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</row>
    <row r="705" ht="12.75" customHeight="1">
      <c r="C705" s="147"/>
      <c r="D705" s="14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</row>
    <row r="706" ht="12.75" customHeight="1">
      <c r="C706" s="147"/>
      <c r="D706" s="14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</row>
    <row r="707" ht="12.75" customHeight="1">
      <c r="C707" s="147"/>
      <c r="D707" s="14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</row>
    <row r="708" ht="12.75" customHeight="1">
      <c r="C708" s="147"/>
      <c r="D708" s="14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</row>
    <row r="709" ht="12.75" customHeight="1">
      <c r="C709" s="147"/>
      <c r="D709" s="14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</row>
    <row r="710" ht="12.75" customHeight="1">
      <c r="C710" s="147"/>
      <c r="D710" s="14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</row>
    <row r="711" ht="12.75" customHeight="1">
      <c r="C711" s="147"/>
      <c r="D711" s="14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</row>
    <row r="712" ht="12.75" customHeight="1">
      <c r="C712" s="147"/>
      <c r="D712" s="14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</row>
    <row r="713" ht="12.75" customHeight="1">
      <c r="C713" s="147"/>
      <c r="D713" s="14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</row>
    <row r="714" ht="12.75" customHeight="1">
      <c r="C714" s="147"/>
      <c r="D714" s="14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</row>
    <row r="715" ht="12.75" customHeight="1">
      <c r="C715" s="147"/>
      <c r="D715" s="14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</row>
    <row r="716" ht="12.75" customHeight="1">
      <c r="C716" s="147"/>
      <c r="D716" s="14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</row>
    <row r="717" ht="12.75" customHeight="1">
      <c r="C717" s="147"/>
      <c r="D717" s="14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</row>
    <row r="718" ht="12.75" customHeight="1">
      <c r="C718" s="147"/>
      <c r="D718" s="14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</row>
    <row r="719" ht="12.75" customHeight="1">
      <c r="C719" s="147"/>
      <c r="D719" s="14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</row>
    <row r="720" ht="12.75" customHeight="1">
      <c r="C720" s="147"/>
      <c r="D720" s="14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</row>
    <row r="721" ht="12.75" customHeight="1">
      <c r="C721" s="147"/>
      <c r="D721" s="14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</row>
    <row r="722" ht="12.75" customHeight="1">
      <c r="C722" s="147"/>
      <c r="D722" s="14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</row>
    <row r="723" ht="12.75" customHeight="1">
      <c r="C723" s="147"/>
      <c r="D723" s="14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</row>
    <row r="724" ht="12.75" customHeight="1">
      <c r="C724" s="147"/>
      <c r="D724" s="14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</row>
    <row r="725" ht="12.75" customHeight="1">
      <c r="C725" s="147"/>
      <c r="D725" s="14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</row>
    <row r="726" ht="12.75" customHeight="1">
      <c r="C726" s="147"/>
      <c r="D726" s="14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</row>
    <row r="727" ht="12.75" customHeight="1">
      <c r="C727" s="147"/>
      <c r="D727" s="14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</row>
    <row r="728" ht="12.75" customHeight="1">
      <c r="C728" s="147"/>
      <c r="D728" s="14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</row>
    <row r="729" ht="12.75" customHeight="1">
      <c r="C729" s="147"/>
      <c r="D729" s="14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</row>
    <row r="730" ht="12.75" customHeight="1">
      <c r="C730" s="147"/>
      <c r="D730" s="14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</row>
    <row r="731" ht="12.75" customHeight="1">
      <c r="C731" s="147"/>
      <c r="D731" s="14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</row>
    <row r="732" ht="12.75" customHeight="1">
      <c r="C732" s="147"/>
      <c r="D732" s="14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</row>
    <row r="733" ht="12.75" customHeight="1">
      <c r="C733" s="147"/>
      <c r="D733" s="14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</row>
    <row r="734" ht="12.75" customHeight="1">
      <c r="C734" s="147"/>
      <c r="D734" s="14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</row>
    <row r="735" ht="12.75" customHeight="1">
      <c r="C735" s="147"/>
      <c r="D735" s="14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</row>
    <row r="736" ht="12.75" customHeight="1">
      <c r="C736" s="147"/>
      <c r="D736" s="14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</row>
    <row r="737" ht="12.75" customHeight="1">
      <c r="C737" s="147"/>
      <c r="D737" s="14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</row>
    <row r="738" ht="12.75" customHeight="1">
      <c r="C738" s="147"/>
      <c r="D738" s="14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</row>
    <row r="739" ht="12.75" customHeight="1">
      <c r="C739" s="147"/>
      <c r="D739" s="14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</row>
    <row r="740" ht="12.75" customHeight="1">
      <c r="C740" s="147"/>
      <c r="D740" s="14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</row>
    <row r="741" ht="12.75" customHeight="1">
      <c r="C741" s="147"/>
      <c r="D741" s="14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</row>
    <row r="742" ht="12.75" customHeight="1">
      <c r="C742" s="147"/>
      <c r="D742" s="14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</row>
    <row r="743" ht="12.75" customHeight="1">
      <c r="C743" s="147"/>
      <c r="D743" s="14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</row>
    <row r="744" ht="12.75" customHeight="1">
      <c r="C744" s="147"/>
      <c r="D744" s="14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</row>
    <row r="745" ht="12.75" customHeight="1">
      <c r="C745" s="147"/>
      <c r="D745" s="14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</row>
    <row r="746" ht="12.75" customHeight="1">
      <c r="C746" s="147"/>
      <c r="D746" s="14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</row>
    <row r="747" ht="12.75" customHeight="1">
      <c r="C747" s="147"/>
      <c r="D747" s="14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</row>
    <row r="748" ht="12.75" customHeight="1">
      <c r="C748" s="147"/>
      <c r="D748" s="14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</row>
    <row r="749" ht="12.75" customHeight="1">
      <c r="C749" s="147"/>
      <c r="D749" s="14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</row>
    <row r="750" ht="12.75" customHeight="1">
      <c r="C750" s="147"/>
      <c r="D750" s="14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</row>
    <row r="751" ht="12.75" customHeight="1">
      <c r="C751" s="147"/>
      <c r="D751" s="14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</row>
    <row r="752" ht="12.75" customHeight="1">
      <c r="C752" s="147"/>
      <c r="D752" s="14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</row>
    <row r="753" ht="12.75" customHeight="1">
      <c r="C753" s="147"/>
      <c r="D753" s="14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</row>
    <row r="754" ht="12.75" customHeight="1">
      <c r="C754" s="147"/>
      <c r="D754" s="14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</row>
    <row r="755" ht="12.75" customHeight="1">
      <c r="C755" s="147"/>
      <c r="D755" s="14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</row>
    <row r="756" ht="12.75" customHeight="1">
      <c r="C756" s="147"/>
      <c r="D756" s="14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</row>
    <row r="757" ht="12.75" customHeight="1">
      <c r="C757" s="147"/>
      <c r="D757" s="14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</row>
    <row r="758" ht="12.75" customHeight="1">
      <c r="C758" s="147"/>
      <c r="D758" s="14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</row>
    <row r="759" ht="12.75" customHeight="1">
      <c r="C759" s="147"/>
      <c r="D759" s="14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</row>
    <row r="760" ht="12.75" customHeight="1">
      <c r="C760" s="147"/>
      <c r="D760" s="14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</row>
    <row r="761" ht="12.75" customHeight="1">
      <c r="C761" s="147"/>
      <c r="D761" s="14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</row>
    <row r="762" ht="12.75" customHeight="1">
      <c r="C762" s="147"/>
      <c r="D762" s="14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</row>
    <row r="763" ht="12.75" customHeight="1">
      <c r="C763" s="147"/>
      <c r="D763" s="14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</row>
    <row r="764" ht="12.75" customHeight="1">
      <c r="C764" s="147"/>
      <c r="D764" s="14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</row>
    <row r="765" ht="12.75" customHeight="1">
      <c r="C765" s="147"/>
      <c r="D765" s="14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</row>
    <row r="766" ht="12.75" customHeight="1">
      <c r="C766" s="147"/>
      <c r="D766" s="14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</row>
    <row r="767" ht="12.75" customHeight="1">
      <c r="C767" s="147"/>
      <c r="D767" s="14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</row>
    <row r="768" ht="12.75" customHeight="1">
      <c r="C768" s="147"/>
      <c r="D768" s="14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</row>
    <row r="769" ht="12.75" customHeight="1">
      <c r="C769" s="147"/>
      <c r="D769" s="14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</row>
    <row r="770" ht="12.75" customHeight="1">
      <c r="C770" s="147"/>
      <c r="D770" s="14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</row>
    <row r="771" ht="12.75" customHeight="1">
      <c r="C771" s="147"/>
      <c r="D771" s="14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</row>
    <row r="772" ht="12.75" customHeight="1">
      <c r="C772" s="147"/>
      <c r="D772" s="14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</row>
    <row r="773" ht="12.75" customHeight="1">
      <c r="C773" s="147"/>
      <c r="D773" s="14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</row>
    <row r="774" ht="12.75" customHeight="1">
      <c r="C774" s="147"/>
      <c r="D774" s="14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</row>
    <row r="775" ht="12.75" customHeight="1">
      <c r="C775" s="147"/>
      <c r="D775" s="14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</row>
    <row r="776" ht="12.75" customHeight="1">
      <c r="C776" s="147"/>
      <c r="D776" s="14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</row>
    <row r="777" ht="12.75" customHeight="1">
      <c r="C777" s="147"/>
      <c r="D777" s="14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</row>
    <row r="778" ht="12.75" customHeight="1">
      <c r="C778" s="147"/>
      <c r="D778" s="14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</row>
    <row r="779" ht="12.75" customHeight="1">
      <c r="C779" s="147"/>
      <c r="D779" s="14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</row>
    <row r="780" ht="12.75" customHeight="1">
      <c r="C780" s="147"/>
      <c r="D780" s="14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</row>
    <row r="781" ht="12.75" customHeight="1">
      <c r="C781" s="147"/>
      <c r="D781" s="14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</row>
    <row r="782" ht="12.75" customHeight="1">
      <c r="C782" s="147"/>
      <c r="D782" s="14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</row>
    <row r="783" ht="12.75" customHeight="1">
      <c r="C783" s="147"/>
      <c r="D783" s="14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</row>
    <row r="784" ht="12.75" customHeight="1">
      <c r="C784" s="147"/>
      <c r="D784" s="14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</row>
    <row r="785" ht="12.75" customHeight="1">
      <c r="C785" s="147"/>
      <c r="D785" s="14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</row>
    <row r="786" ht="12.75" customHeight="1">
      <c r="C786" s="147"/>
      <c r="D786" s="14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</row>
    <row r="787" ht="12.75" customHeight="1">
      <c r="C787" s="147"/>
      <c r="D787" s="14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</row>
    <row r="788" ht="12.75" customHeight="1">
      <c r="C788" s="147"/>
      <c r="D788" s="14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</row>
    <row r="789" ht="12.75" customHeight="1">
      <c r="C789" s="147"/>
      <c r="D789" s="14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</row>
    <row r="790" ht="12.75" customHeight="1">
      <c r="C790" s="147"/>
      <c r="D790" s="14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</row>
    <row r="791" ht="12.75" customHeight="1">
      <c r="C791" s="147"/>
      <c r="D791" s="14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</row>
    <row r="792" ht="12.75" customHeight="1">
      <c r="C792" s="147"/>
      <c r="D792" s="14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</row>
    <row r="793" ht="12.75" customHeight="1">
      <c r="C793" s="147"/>
      <c r="D793" s="14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</row>
    <row r="794" ht="12.75" customHeight="1">
      <c r="C794" s="147"/>
      <c r="D794" s="14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</row>
    <row r="795" ht="12.75" customHeight="1">
      <c r="C795" s="147"/>
      <c r="D795" s="14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</row>
    <row r="796" ht="12.75" customHeight="1">
      <c r="C796" s="147"/>
      <c r="D796" s="14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</row>
    <row r="797" ht="12.75" customHeight="1">
      <c r="C797" s="147"/>
      <c r="D797" s="14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</row>
    <row r="798" ht="12.75" customHeight="1">
      <c r="C798" s="147"/>
      <c r="D798" s="14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</row>
    <row r="799" ht="12.75" customHeight="1">
      <c r="C799" s="147"/>
      <c r="D799" s="14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</row>
    <row r="800" ht="12.75" customHeight="1">
      <c r="C800" s="147"/>
      <c r="D800" s="14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</row>
    <row r="801" ht="12.75" customHeight="1">
      <c r="C801" s="147"/>
      <c r="D801" s="14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</row>
    <row r="802" ht="12.75" customHeight="1">
      <c r="C802" s="147"/>
      <c r="D802" s="14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</row>
    <row r="803" ht="12.75" customHeight="1">
      <c r="C803" s="147"/>
      <c r="D803" s="14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</row>
    <row r="804" ht="12.75" customHeight="1">
      <c r="C804" s="147"/>
      <c r="D804" s="14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</row>
    <row r="805" ht="12.75" customHeight="1">
      <c r="C805" s="147"/>
      <c r="D805" s="14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</row>
    <row r="806" ht="12.75" customHeight="1">
      <c r="C806" s="147"/>
      <c r="D806" s="14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</row>
    <row r="807" ht="12.75" customHeight="1">
      <c r="C807" s="147"/>
      <c r="D807" s="14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</row>
    <row r="808" ht="12.75" customHeight="1">
      <c r="C808" s="147"/>
      <c r="D808" s="14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</row>
    <row r="809" ht="12.75" customHeight="1">
      <c r="C809" s="147"/>
      <c r="D809" s="14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</row>
    <row r="810" ht="12.75" customHeight="1">
      <c r="C810" s="147"/>
      <c r="D810" s="14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</row>
    <row r="811" ht="12.75" customHeight="1">
      <c r="C811" s="147"/>
      <c r="D811" s="14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</row>
    <row r="812" ht="12.75" customHeight="1">
      <c r="C812" s="147"/>
      <c r="D812" s="14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</row>
    <row r="813" ht="12.75" customHeight="1">
      <c r="C813" s="147"/>
      <c r="D813" s="14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</row>
    <row r="814" ht="12.75" customHeight="1">
      <c r="C814" s="147"/>
      <c r="D814" s="14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</row>
    <row r="815" ht="12.75" customHeight="1">
      <c r="C815" s="147"/>
      <c r="D815" s="14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</row>
    <row r="816" ht="12.75" customHeight="1">
      <c r="C816" s="147"/>
      <c r="D816" s="14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</row>
    <row r="817" ht="12.75" customHeight="1">
      <c r="C817" s="147"/>
      <c r="D817" s="14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</row>
    <row r="818" ht="12.75" customHeight="1">
      <c r="C818" s="147"/>
      <c r="D818" s="14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</row>
    <row r="819" ht="12.75" customHeight="1">
      <c r="C819" s="147"/>
      <c r="D819" s="14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</row>
    <row r="820" ht="12.75" customHeight="1">
      <c r="C820" s="147"/>
      <c r="D820" s="14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</row>
    <row r="821" ht="12.75" customHeight="1">
      <c r="C821" s="147"/>
      <c r="D821" s="14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</row>
    <row r="822" ht="12.75" customHeight="1">
      <c r="C822" s="147"/>
      <c r="D822" s="14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</row>
    <row r="823" ht="12.75" customHeight="1">
      <c r="C823" s="147"/>
      <c r="D823" s="14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</row>
    <row r="824" ht="12.75" customHeight="1">
      <c r="C824" s="147"/>
      <c r="D824" s="14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</row>
    <row r="825" ht="12.75" customHeight="1">
      <c r="C825" s="147"/>
      <c r="D825" s="14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</row>
    <row r="826" ht="12.75" customHeight="1">
      <c r="C826" s="147"/>
      <c r="D826" s="14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</row>
    <row r="827" ht="12.75" customHeight="1">
      <c r="C827" s="147"/>
      <c r="D827" s="14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</row>
    <row r="828" ht="12.75" customHeight="1">
      <c r="C828" s="147"/>
      <c r="D828" s="14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</row>
    <row r="829" ht="12.75" customHeight="1">
      <c r="C829" s="147"/>
      <c r="D829" s="14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</row>
    <row r="830" ht="12.75" customHeight="1">
      <c r="C830" s="147"/>
      <c r="D830" s="14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</row>
    <row r="831" ht="12.75" customHeight="1">
      <c r="C831" s="147"/>
      <c r="D831" s="14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</row>
    <row r="832" ht="12.75" customHeight="1">
      <c r="C832" s="147"/>
      <c r="D832" s="14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</row>
    <row r="833" ht="12.75" customHeight="1">
      <c r="C833" s="147"/>
      <c r="D833" s="14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</row>
    <row r="834" ht="12.75" customHeight="1">
      <c r="C834" s="147"/>
      <c r="D834" s="14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</row>
    <row r="835" ht="12.75" customHeight="1">
      <c r="C835" s="147"/>
      <c r="D835" s="14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</row>
    <row r="836" ht="12.75" customHeight="1">
      <c r="C836" s="147"/>
      <c r="D836" s="14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</row>
    <row r="837" ht="12.75" customHeight="1">
      <c r="C837" s="147"/>
      <c r="D837" s="14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</row>
    <row r="838" ht="12.75" customHeight="1">
      <c r="C838" s="147"/>
      <c r="D838" s="14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</row>
    <row r="839" ht="12.75" customHeight="1">
      <c r="C839" s="147"/>
      <c r="D839" s="14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</row>
    <row r="840" ht="12.75" customHeight="1">
      <c r="C840" s="147"/>
      <c r="D840" s="14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</row>
    <row r="841" ht="12.75" customHeight="1">
      <c r="C841" s="147"/>
      <c r="D841" s="14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</row>
    <row r="842" ht="12.75" customHeight="1">
      <c r="C842" s="147"/>
      <c r="D842" s="14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</row>
    <row r="843" ht="12.75" customHeight="1">
      <c r="C843" s="147"/>
      <c r="D843" s="14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</row>
    <row r="844" ht="12.75" customHeight="1">
      <c r="C844" s="147"/>
      <c r="D844" s="14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</row>
    <row r="845" ht="12.75" customHeight="1">
      <c r="C845" s="147"/>
      <c r="D845" s="14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</row>
    <row r="846" ht="12.75" customHeight="1">
      <c r="C846" s="147"/>
      <c r="D846" s="14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</row>
    <row r="847" ht="12.75" customHeight="1">
      <c r="C847" s="147"/>
      <c r="D847" s="14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</row>
    <row r="848" ht="12.75" customHeight="1">
      <c r="C848" s="147"/>
      <c r="D848" s="14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</row>
    <row r="849" ht="12.75" customHeight="1">
      <c r="C849" s="147"/>
      <c r="D849" s="14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</row>
    <row r="850" ht="12.75" customHeight="1">
      <c r="C850" s="147"/>
      <c r="D850" s="14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</row>
    <row r="851" ht="12.75" customHeight="1">
      <c r="C851" s="147"/>
      <c r="D851" s="14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</row>
    <row r="852" ht="12.75" customHeight="1">
      <c r="C852" s="147"/>
      <c r="D852" s="14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</row>
    <row r="853" ht="12.75" customHeight="1">
      <c r="C853" s="147"/>
      <c r="D853" s="14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</row>
    <row r="854" ht="12.75" customHeight="1">
      <c r="C854" s="147"/>
      <c r="D854" s="14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</row>
    <row r="855" ht="12.75" customHeight="1">
      <c r="C855" s="147"/>
      <c r="D855" s="14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</row>
    <row r="856" ht="12.75" customHeight="1">
      <c r="C856" s="147"/>
      <c r="D856" s="14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</row>
    <row r="857" ht="12.75" customHeight="1">
      <c r="C857" s="147"/>
      <c r="D857" s="14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</row>
    <row r="858" ht="12.75" customHeight="1">
      <c r="C858" s="147"/>
      <c r="D858" s="14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</row>
    <row r="859" ht="12.75" customHeight="1">
      <c r="C859" s="147"/>
      <c r="D859" s="14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</row>
    <row r="860" ht="12.75" customHeight="1">
      <c r="C860" s="147"/>
      <c r="D860" s="14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</row>
    <row r="861" ht="12.75" customHeight="1">
      <c r="C861" s="147"/>
      <c r="D861" s="14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</row>
    <row r="862" ht="12.75" customHeight="1">
      <c r="C862" s="147"/>
      <c r="D862" s="14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</row>
    <row r="863" ht="12.75" customHeight="1">
      <c r="C863" s="147"/>
      <c r="D863" s="14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</row>
    <row r="864" ht="12.75" customHeight="1">
      <c r="C864" s="147"/>
      <c r="D864" s="14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</row>
    <row r="865" ht="12.75" customHeight="1">
      <c r="C865" s="147"/>
      <c r="D865" s="14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</row>
    <row r="866" ht="12.75" customHeight="1">
      <c r="C866" s="147"/>
      <c r="D866" s="14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</row>
    <row r="867" ht="12.75" customHeight="1">
      <c r="C867" s="147"/>
      <c r="D867" s="14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</row>
    <row r="868" ht="12.75" customHeight="1">
      <c r="C868" s="147"/>
      <c r="D868" s="14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</row>
    <row r="869" ht="12.75" customHeight="1">
      <c r="C869" s="147"/>
      <c r="D869" s="14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</row>
    <row r="870" ht="12.75" customHeight="1">
      <c r="C870" s="147"/>
      <c r="D870" s="14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</row>
    <row r="871" ht="12.75" customHeight="1">
      <c r="C871" s="147"/>
      <c r="D871" s="14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</row>
    <row r="872" ht="12.75" customHeight="1">
      <c r="C872" s="147"/>
      <c r="D872" s="14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</row>
    <row r="873" ht="12.75" customHeight="1">
      <c r="C873" s="147"/>
      <c r="D873" s="14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</row>
    <row r="874" ht="12.75" customHeight="1">
      <c r="C874" s="147"/>
      <c r="D874" s="14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</row>
    <row r="875" ht="12.75" customHeight="1">
      <c r="C875" s="147"/>
      <c r="D875" s="14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</row>
    <row r="876" ht="12.75" customHeight="1">
      <c r="C876" s="147"/>
      <c r="D876" s="14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</row>
    <row r="877" ht="12.75" customHeight="1">
      <c r="C877" s="147"/>
      <c r="D877" s="14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</row>
    <row r="878" ht="12.75" customHeight="1">
      <c r="C878" s="147"/>
      <c r="D878" s="14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</row>
    <row r="879" ht="12.75" customHeight="1">
      <c r="C879" s="147"/>
      <c r="D879" s="14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</row>
    <row r="880" ht="12.75" customHeight="1">
      <c r="C880" s="147"/>
      <c r="D880" s="14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</row>
    <row r="881" ht="12.75" customHeight="1">
      <c r="C881" s="147"/>
      <c r="D881" s="14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</row>
    <row r="882" ht="12.75" customHeight="1">
      <c r="C882" s="147"/>
      <c r="D882" s="14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</row>
    <row r="883" ht="12.75" customHeight="1">
      <c r="C883" s="147"/>
      <c r="D883" s="14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</row>
    <row r="884" ht="12.75" customHeight="1">
      <c r="C884" s="147"/>
      <c r="D884" s="14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</row>
    <row r="885" ht="12.75" customHeight="1">
      <c r="C885" s="147"/>
      <c r="D885" s="14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</row>
    <row r="886" ht="12.75" customHeight="1">
      <c r="C886" s="147"/>
      <c r="D886" s="14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</row>
    <row r="887" ht="12.75" customHeight="1">
      <c r="C887" s="147"/>
      <c r="D887" s="14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</row>
    <row r="888" ht="12.75" customHeight="1">
      <c r="C888" s="147"/>
      <c r="D888" s="14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</row>
    <row r="889" ht="12.75" customHeight="1">
      <c r="C889" s="147"/>
      <c r="D889" s="14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</row>
    <row r="890" ht="12.75" customHeight="1">
      <c r="C890" s="147"/>
      <c r="D890" s="14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</row>
    <row r="891" ht="12.75" customHeight="1">
      <c r="C891" s="147"/>
      <c r="D891" s="14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</row>
    <row r="892" ht="12.75" customHeight="1">
      <c r="C892" s="147"/>
      <c r="D892" s="14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</row>
    <row r="893" ht="12.75" customHeight="1">
      <c r="C893" s="147"/>
      <c r="D893" s="14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</row>
    <row r="894" ht="12.75" customHeight="1">
      <c r="C894" s="147"/>
      <c r="D894" s="14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</row>
    <row r="895" ht="12.75" customHeight="1">
      <c r="C895" s="147"/>
      <c r="D895" s="14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</row>
    <row r="896" ht="12.75" customHeight="1">
      <c r="C896" s="147"/>
      <c r="D896" s="14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</row>
    <row r="897" ht="12.75" customHeight="1">
      <c r="C897" s="147"/>
      <c r="D897" s="14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</row>
    <row r="898" ht="12.75" customHeight="1">
      <c r="C898" s="147"/>
      <c r="D898" s="14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</row>
    <row r="899" ht="12.75" customHeight="1">
      <c r="C899" s="147"/>
      <c r="D899" s="14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</row>
    <row r="900" ht="12.75" customHeight="1">
      <c r="C900" s="147"/>
      <c r="D900" s="14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</row>
    <row r="901" ht="12.75" customHeight="1">
      <c r="C901" s="147"/>
      <c r="D901" s="14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</row>
    <row r="902" ht="12.75" customHeight="1">
      <c r="C902" s="147"/>
      <c r="D902" s="14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</row>
    <row r="903" ht="12.75" customHeight="1">
      <c r="C903" s="147"/>
      <c r="D903" s="14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</row>
    <row r="904" ht="12.75" customHeight="1">
      <c r="C904" s="147"/>
      <c r="D904" s="14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</row>
    <row r="905" ht="12.75" customHeight="1">
      <c r="C905" s="147"/>
      <c r="D905" s="14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</row>
    <row r="906" ht="12.75" customHeight="1">
      <c r="C906" s="147"/>
      <c r="D906" s="14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</row>
    <row r="907" ht="12.75" customHeight="1">
      <c r="C907" s="147"/>
      <c r="D907" s="14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</row>
    <row r="908" ht="12.75" customHeight="1">
      <c r="C908" s="147"/>
      <c r="D908" s="14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</row>
    <row r="909" ht="12.75" customHeight="1">
      <c r="C909" s="147"/>
      <c r="D909" s="14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</row>
    <row r="910" ht="12.75" customHeight="1">
      <c r="C910" s="147"/>
      <c r="D910" s="14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</row>
    <row r="911" ht="12.75" customHeight="1">
      <c r="C911" s="147"/>
      <c r="D911" s="14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</row>
    <row r="912" ht="12.75" customHeight="1">
      <c r="C912" s="147"/>
      <c r="D912" s="14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</row>
    <row r="913" ht="12.75" customHeight="1">
      <c r="C913" s="147"/>
      <c r="D913" s="14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</row>
    <row r="914" ht="12.75" customHeight="1">
      <c r="C914" s="147"/>
      <c r="D914" s="14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</row>
    <row r="915" ht="12.75" customHeight="1">
      <c r="C915" s="147"/>
      <c r="D915" s="14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</row>
    <row r="916" ht="12.75" customHeight="1">
      <c r="C916" s="147"/>
      <c r="D916" s="14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</row>
    <row r="917" ht="12.75" customHeight="1">
      <c r="C917" s="147"/>
      <c r="D917" s="14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</row>
    <row r="918" ht="12.75" customHeight="1">
      <c r="C918" s="147"/>
      <c r="D918" s="14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</row>
    <row r="919" ht="12.75" customHeight="1">
      <c r="C919" s="147"/>
      <c r="D919" s="14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</row>
    <row r="920" ht="12.75" customHeight="1">
      <c r="C920" s="147"/>
      <c r="D920" s="14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</row>
    <row r="921" ht="12.75" customHeight="1">
      <c r="C921" s="147"/>
      <c r="D921" s="14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</row>
    <row r="922" ht="12.75" customHeight="1">
      <c r="C922" s="147"/>
      <c r="D922" s="14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</row>
    <row r="923" ht="12.75" customHeight="1">
      <c r="C923" s="147"/>
      <c r="D923" s="14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</row>
    <row r="924" ht="12.75" customHeight="1">
      <c r="C924" s="147"/>
      <c r="D924" s="14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</row>
    <row r="925" ht="12.75" customHeight="1">
      <c r="C925" s="147"/>
      <c r="D925" s="14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</row>
    <row r="926" ht="12.75" customHeight="1">
      <c r="C926" s="147"/>
      <c r="D926" s="14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</row>
    <row r="927" ht="12.75" customHeight="1">
      <c r="C927" s="147"/>
      <c r="D927" s="14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</row>
    <row r="928" ht="12.75" customHeight="1">
      <c r="C928" s="147"/>
      <c r="D928" s="14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</row>
    <row r="929" ht="12.75" customHeight="1">
      <c r="C929" s="147"/>
      <c r="D929" s="14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</row>
    <row r="930" ht="12.75" customHeight="1">
      <c r="C930" s="147"/>
      <c r="D930" s="14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</row>
    <row r="931" ht="12.75" customHeight="1">
      <c r="C931" s="147"/>
      <c r="D931" s="14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</row>
    <row r="932" ht="12.75" customHeight="1">
      <c r="C932" s="147"/>
      <c r="D932" s="14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</row>
    <row r="933" ht="12.75" customHeight="1">
      <c r="C933" s="147"/>
      <c r="D933" s="14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</row>
    <row r="934" ht="12.75" customHeight="1">
      <c r="C934" s="147"/>
      <c r="D934" s="14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</row>
    <row r="935" ht="12.75" customHeight="1">
      <c r="C935" s="147"/>
      <c r="D935" s="14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</row>
    <row r="936" ht="12.75" customHeight="1">
      <c r="C936" s="147"/>
      <c r="D936" s="14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</row>
    <row r="937" ht="12.75" customHeight="1">
      <c r="C937" s="147"/>
      <c r="D937" s="14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</row>
    <row r="938" ht="12.75" customHeight="1">
      <c r="C938" s="147"/>
      <c r="D938" s="14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</row>
    <row r="939" ht="12.75" customHeight="1">
      <c r="C939" s="147"/>
      <c r="D939" s="14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</row>
    <row r="940" ht="12.75" customHeight="1">
      <c r="C940" s="147"/>
      <c r="D940" s="14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</row>
    <row r="941" ht="12.75" customHeight="1">
      <c r="C941" s="147"/>
      <c r="D941" s="14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</row>
    <row r="942" ht="12.75" customHeight="1">
      <c r="C942" s="147"/>
      <c r="D942" s="14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</row>
    <row r="943" ht="12.75" customHeight="1">
      <c r="C943" s="147"/>
      <c r="D943" s="14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</row>
    <row r="944" ht="12.75" customHeight="1">
      <c r="C944" s="147"/>
      <c r="D944" s="14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</row>
    <row r="945" ht="12.75" customHeight="1">
      <c r="C945" s="147"/>
      <c r="D945" s="14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</row>
    <row r="946" ht="12.75" customHeight="1">
      <c r="C946" s="147"/>
      <c r="D946" s="14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</row>
    <row r="947" ht="12.75" customHeight="1">
      <c r="C947" s="147"/>
      <c r="D947" s="14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</row>
    <row r="948" ht="12.75" customHeight="1">
      <c r="C948" s="147"/>
      <c r="D948" s="14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</row>
    <row r="949" ht="12.75" customHeight="1">
      <c r="C949" s="147"/>
      <c r="D949" s="14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</row>
    <row r="950" ht="12.75" customHeight="1">
      <c r="C950" s="147"/>
      <c r="D950" s="14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</row>
    <row r="951" ht="12.75" customHeight="1">
      <c r="C951" s="147"/>
      <c r="D951" s="14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</row>
    <row r="952" ht="12.75" customHeight="1">
      <c r="C952" s="147"/>
      <c r="D952" s="14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</row>
    <row r="953" ht="12.75" customHeight="1">
      <c r="C953" s="147"/>
      <c r="D953" s="14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</row>
    <row r="954" ht="12.75" customHeight="1">
      <c r="C954" s="147"/>
      <c r="D954" s="14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</row>
    <row r="955" ht="12.75" customHeight="1">
      <c r="C955" s="147"/>
      <c r="D955" s="14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</row>
    <row r="956" ht="12.75" customHeight="1">
      <c r="C956" s="147"/>
      <c r="D956" s="14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</row>
    <row r="957" ht="12.75" customHeight="1">
      <c r="C957" s="147"/>
      <c r="D957" s="14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</row>
    <row r="958" ht="12.75" customHeight="1">
      <c r="C958" s="147"/>
      <c r="D958" s="14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</row>
    <row r="959" ht="12.75" customHeight="1">
      <c r="C959" s="147"/>
      <c r="D959" s="14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</row>
    <row r="960" ht="12.75" customHeight="1">
      <c r="C960" s="147"/>
      <c r="D960" s="14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</row>
    <row r="961" ht="12.75" customHeight="1">
      <c r="C961" s="147"/>
      <c r="D961" s="14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</row>
    <row r="962" ht="12.75" customHeight="1">
      <c r="C962" s="147"/>
      <c r="D962" s="14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</row>
    <row r="963" ht="12.75" customHeight="1">
      <c r="C963" s="147"/>
      <c r="D963" s="14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</row>
    <row r="964" ht="12.75" customHeight="1">
      <c r="C964" s="147"/>
      <c r="D964" s="14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</row>
    <row r="965" ht="12.75" customHeight="1">
      <c r="C965" s="147"/>
      <c r="D965" s="14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</row>
    <row r="966" ht="12.75" customHeight="1">
      <c r="C966" s="147"/>
      <c r="D966" s="14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</row>
    <row r="967" ht="12.75" customHeight="1">
      <c r="C967" s="147"/>
      <c r="D967" s="14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</row>
    <row r="968" ht="12.75" customHeight="1">
      <c r="C968" s="147"/>
      <c r="D968" s="14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</row>
    <row r="969" ht="12.75" customHeight="1">
      <c r="C969" s="147"/>
      <c r="D969" s="14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</row>
    <row r="970" ht="12.75" customHeight="1">
      <c r="C970" s="147"/>
      <c r="D970" s="14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</row>
    <row r="971" ht="12.75" customHeight="1">
      <c r="C971" s="147"/>
      <c r="D971" s="14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</row>
    <row r="972" ht="12.75" customHeight="1">
      <c r="C972" s="147"/>
      <c r="D972" s="14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</row>
    <row r="973" ht="12.75" customHeight="1">
      <c r="C973" s="147"/>
      <c r="D973" s="14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</row>
    <row r="974" ht="12.75" customHeight="1">
      <c r="C974" s="147"/>
      <c r="D974" s="14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</row>
    <row r="975" ht="12.75" customHeight="1">
      <c r="C975" s="147"/>
      <c r="D975" s="14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</row>
    <row r="976" ht="12.75" customHeight="1">
      <c r="C976" s="147"/>
      <c r="D976" s="14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</row>
    <row r="977" ht="12.75" customHeight="1">
      <c r="C977" s="147"/>
      <c r="D977" s="14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</row>
    <row r="978" ht="12.75" customHeight="1">
      <c r="C978" s="147"/>
      <c r="D978" s="14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</row>
    <row r="979" ht="12.75" customHeight="1">
      <c r="C979" s="147"/>
      <c r="D979" s="14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</row>
    <row r="980" ht="12.75" customHeight="1">
      <c r="C980" s="147"/>
      <c r="D980" s="14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</row>
    <row r="981" ht="12.75" customHeight="1">
      <c r="C981" s="147"/>
      <c r="D981" s="14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</row>
    <row r="982" ht="12.75" customHeight="1">
      <c r="C982" s="147"/>
      <c r="D982" s="14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</row>
    <row r="983" ht="12.75" customHeight="1">
      <c r="C983" s="147"/>
      <c r="D983" s="14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</row>
    <row r="984" ht="12.75" customHeight="1">
      <c r="C984" s="147"/>
      <c r="D984" s="14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</row>
    <row r="985" ht="12.75" customHeight="1">
      <c r="C985" s="147"/>
      <c r="D985" s="14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</row>
    <row r="986" ht="12.75" customHeight="1">
      <c r="C986" s="147"/>
      <c r="D986" s="14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</row>
    <row r="987" ht="12.75" customHeight="1">
      <c r="C987" s="147"/>
      <c r="D987" s="14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</row>
    <row r="988" ht="12.75" customHeight="1">
      <c r="C988" s="147"/>
      <c r="D988" s="14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</row>
    <row r="989" ht="12.75" customHeight="1">
      <c r="C989" s="147"/>
      <c r="D989" s="14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</row>
    <row r="990" ht="12.75" customHeight="1">
      <c r="C990" s="147"/>
      <c r="D990" s="14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</row>
    <row r="991" ht="12.75" customHeight="1">
      <c r="C991" s="147"/>
      <c r="D991" s="14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</row>
    <row r="992" ht="12.75" customHeight="1">
      <c r="C992" s="147"/>
      <c r="D992" s="14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</row>
    <row r="993" ht="12.75" customHeight="1">
      <c r="C993" s="147"/>
      <c r="D993" s="14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</row>
    <row r="994" ht="12.75" customHeight="1">
      <c r="C994" s="147"/>
      <c r="D994" s="14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</row>
    <row r="995" ht="12.75" customHeight="1">
      <c r="C995" s="147"/>
      <c r="D995" s="14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</row>
    <row r="996" ht="12.75" customHeight="1">
      <c r="C996" s="147"/>
      <c r="D996" s="14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</row>
    <row r="997" ht="12.75" customHeight="1">
      <c r="C997" s="147"/>
      <c r="D997" s="14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</row>
    <row r="998" ht="12.75" customHeight="1">
      <c r="C998" s="147"/>
      <c r="D998" s="14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</row>
    <row r="999" ht="12.75" customHeight="1">
      <c r="C999" s="147"/>
      <c r="D999" s="14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</row>
    <row r="1000" ht="12.75" customHeight="1">
      <c r="C1000" s="147"/>
      <c r="D1000" s="14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</row>
    <row r="1001" ht="12.75" customHeight="1">
      <c r="C1001" s="147"/>
      <c r="D1001" s="147"/>
      <c r="E1001" s="67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  <c r="P1001" s="67"/>
      <c r="Q1001" s="67"/>
      <c r="R1001" s="67"/>
    </row>
    <row r="1002" ht="12.75" customHeight="1">
      <c r="C1002" s="147"/>
      <c r="D1002" s="147"/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  <c r="P1002" s="67"/>
      <c r="Q1002" s="67"/>
      <c r="R1002" s="67"/>
    </row>
    <row r="1003" ht="12.75" customHeight="1">
      <c r="C1003" s="147"/>
      <c r="D1003" s="147"/>
      <c r="E1003" s="67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  <c r="P1003" s="67"/>
      <c r="Q1003" s="67"/>
      <c r="R1003" s="67"/>
    </row>
    <row r="1004" ht="12.75" customHeight="1">
      <c r="C1004" s="147"/>
      <c r="D1004" s="147"/>
      <c r="E1004" s="67"/>
      <c r="F1004" s="67"/>
      <c r="G1004" s="67"/>
      <c r="H1004" s="67"/>
      <c r="I1004" s="67"/>
      <c r="J1004" s="67"/>
      <c r="K1004" s="67"/>
      <c r="L1004" s="67"/>
      <c r="M1004" s="67"/>
      <c r="N1004" s="67"/>
      <c r="O1004" s="67"/>
      <c r="P1004" s="67"/>
      <c r="Q1004" s="67"/>
      <c r="R1004" s="67"/>
    </row>
    <row r="1005" ht="12.75" customHeight="1">
      <c r="C1005" s="147"/>
      <c r="D1005" s="147"/>
      <c r="E1005" s="67"/>
      <c r="F1005" s="67"/>
      <c r="G1005" s="67"/>
      <c r="H1005" s="67"/>
      <c r="I1005" s="67"/>
      <c r="J1005" s="67"/>
      <c r="K1005" s="67"/>
      <c r="L1005" s="67"/>
      <c r="M1005" s="67"/>
      <c r="N1005" s="67"/>
      <c r="O1005" s="67"/>
      <c r="P1005" s="67"/>
      <c r="Q1005" s="67"/>
      <c r="R1005" s="67"/>
    </row>
    <row r="1006" ht="12.75" customHeight="1">
      <c r="C1006" s="147"/>
      <c r="D1006" s="147"/>
      <c r="E1006" s="67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  <c r="P1006" s="67"/>
      <c r="Q1006" s="67"/>
      <c r="R1006" s="67"/>
    </row>
    <row r="1007" ht="12.75" customHeight="1">
      <c r="C1007" s="147"/>
      <c r="D1007" s="147"/>
      <c r="E1007" s="67"/>
      <c r="F1007" s="67"/>
      <c r="G1007" s="67"/>
      <c r="H1007" s="67"/>
      <c r="I1007" s="67"/>
      <c r="J1007" s="67"/>
      <c r="K1007" s="67"/>
      <c r="L1007" s="67"/>
      <c r="M1007" s="67"/>
      <c r="N1007" s="67"/>
      <c r="O1007" s="67"/>
      <c r="P1007" s="67"/>
      <c r="Q1007" s="67"/>
      <c r="R1007" s="67"/>
    </row>
    <row r="1008" ht="12.75" customHeight="1">
      <c r="C1008" s="147"/>
      <c r="D1008" s="147"/>
      <c r="E1008" s="67"/>
      <c r="F1008" s="67"/>
      <c r="G1008" s="67"/>
      <c r="H1008" s="67"/>
      <c r="I1008" s="67"/>
      <c r="J1008" s="67"/>
      <c r="K1008" s="67"/>
      <c r="L1008" s="67"/>
      <c r="M1008" s="67"/>
      <c r="N1008" s="67"/>
      <c r="O1008" s="67"/>
      <c r="P1008" s="67"/>
      <c r="Q1008" s="67"/>
      <c r="R1008" s="67"/>
    </row>
    <row r="1009" ht="12.75" customHeight="1">
      <c r="C1009" s="147"/>
      <c r="D1009" s="147"/>
      <c r="E1009" s="67"/>
      <c r="F1009" s="67"/>
      <c r="G1009" s="67"/>
      <c r="H1009" s="67"/>
      <c r="I1009" s="67"/>
      <c r="J1009" s="67"/>
      <c r="K1009" s="67"/>
      <c r="L1009" s="67"/>
      <c r="M1009" s="67"/>
      <c r="N1009" s="67"/>
      <c r="O1009" s="67"/>
      <c r="P1009" s="67"/>
      <c r="Q1009" s="67"/>
      <c r="R1009" s="67"/>
    </row>
    <row r="1010" ht="12.75" customHeight="1">
      <c r="C1010" s="147"/>
      <c r="D1010" s="147"/>
      <c r="E1010" s="67"/>
      <c r="F1010" s="67"/>
      <c r="G1010" s="67"/>
      <c r="H1010" s="67"/>
      <c r="I1010" s="67"/>
      <c r="J1010" s="67"/>
      <c r="K1010" s="67"/>
      <c r="L1010" s="67"/>
      <c r="M1010" s="67"/>
      <c r="N1010" s="67"/>
      <c r="O1010" s="67"/>
      <c r="P1010" s="67"/>
      <c r="Q1010" s="67"/>
      <c r="R1010" s="67"/>
    </row>
    <row r="1011" ht="12.75" customHeight="1">
      <c r="C1011" s="147"/>
      <c r="D1011" s="147"/>
      <c r="E1011" s="67"/>
      <c r="F1011" s="67"/>
      <c r="G1011" s="67"/>
      <c r="H1011" s="67"/>
      <c r="I1011" s="67"/>
      <c r="J1011" s="67"/>
      <c r="K1011" s="67"/>
      <c r="L1011" s="67"/>
      <c r="M1011" s="67"/>
      <c r="N1011" s="67"/>
      <c r="O1011" s="67"/>
      <c r="P1011" s="67"/>
      <c r="Q1011" s="67"/>
      <c r="R1011" s="67"/>
    </row>
    <row r="1012" ht="12.75" customHeight="1">
      <c r="C1012" s="147"/>
      <c r="D1012" s="147"/>
      <c r="E1012" s="67"/>
      <c r="F1012" s="67"/>
      <c r="G1012" s="67"/>
      <c r="H1012" s="67"/>
      <c r="I1012" s="67"/>
      <c r="J1012" s="67"/>
      <c r="K1012" s="67"/>
      <c r="L1012" s="67"/>
      <c r="M1012" s="67"/>
      <c r="N1012" s="67"/>
      <c r="O1012" s="67"/>
      <c r="P1012" s="67"/>
      <c r="Q1012" s="67"/>
      <c r="R1012" s="67"/>
    </row>
    <row r="1013" ht="12.75" customHeight="1">
      <c r="C1013" s="147"/>
      <c r="D1013" s="147"/>
      <c r="E1013" s="67"/>
      <c r="F1013" s="67"/>
      <c r="G1013" s="67"/>
      <c r="H1013" s="67"/>
      <c r="I1013" s="67"/>
      <c r="J1013" s="67"/>
      <c r="K1013" s="67"/>
      <c r="L1013" s="67"/>
      <c r="M1013" s="67"/>
      <c r="N1013" s="67"/>
      <c r="O1013" s="67"/>
      <c r="P1013" s="67"/>
      <c r="Q1013" s="67"/>
      <c r="R1013" s="67"/>
    </row>
    <row r="1014" ht="12.75" customHeight="1">
      <c r="C1014" s="147"/>
      <c r="D1014" s="147"/>
      <c r="E1014" s="67"/>
      <c r="F1014" s="67"/>
      <c r="G1014" s="67"/>
      <c r="H1014" s="67"/>
      <c r="I1014" s="67"/>
      <c r="J1014" s="67"/>
      <c r="K1014" s="67"/>
      <c r="L1014" s="67"/>
      <c r="M1014" s="67"/>
      <c r="N1014" s="67"/>
      <c r="O1014" s="67"/>
      <c r="P1014" s="67"/>
      <c r="Q1014" s="67"/>
      <c r="R1014" s="67"/>
    </row>
    <row r="1015" ht="12.75" customHeight="1">
      <c r="C1015" s="147"/>
      <c r="D1015" s="147"/>
      <c r="E1015" s="67"/>
      <c r="F1015" s="67"/>
      <c r="G1015" s="67"/>
      <c r="H1015" s="67"/>
      <c r="I1015" s="67"/>
      <c r="J1015" s="67"/>
      <c r="K1015" s="67"/>
      <c r="L1015" s="67"/>
      <c r="M1015" s="67"/>
      <c r="N1015" s="67"/>
      <c r="O1015" s="67"/>
      <c r="P1015" s="67"/>
      <c r="Q1015" s="67"/>
      <c r="R1015" s="67"/>
    </row>
    <row r="1016" ht="12.75" customHeight="1">
      <c r="C1016" s="147"/>
      <c r="D1016" s="147"/>
      <c r="E1016" s="67"/>
      <c r="F1016" s="67"/>
      <c r="G1016" s="67"/>
      <c r="H1016" s="67"/>
      <c r="I1016" s="67"/>
      <c r="J1016" s="67"/>
      <c r="K1016" s="67"/>
      <c r="L1016" s="67"/>
      <c r="M1016" s="67"/>
      <c r="N1016" s="67"/>
      <c r="O1016" s="67"/>
      <c r="P1016" s="67"/>
      <c r="Q1016" s="67"/>
      <c r="R1016" s="67"/>
    </row>
    <row r="1017" ht="12.75" customHeight="1">
      <c r="C1017" s="147"/>
      <c r="D1017" s="147"/>
      <c r="E1017" s="67"/>
      <c r="F1017" s="67"/>
      <c r="G1017" s="67"/>
      <c r="H1017" s="67"/>
      <c r="I1017" s="67"/>
      <c r="J1017" s="67"/>
      <c r="K1017" s="67"/>
      <c r="L1017" s="67"/>
      <c r="M1017" s="67"/>
      <c r="N1017" s="67"/>
      <c r="O1017" s="67"/>
      <c r="P1017" s="67"/>
      <c r="Q1017" s="67"/>
      <c r="R1017" s="67"/>
    </row>
    <row r="1018" ht="12.75" customHeight="1">
      <c r="C1018" s="147"/>
      <c r="D1018" s="147"/>
      <c r="E1018" s="67"/>
      <c r="F1018" s="67"/>
      <c r="G1018" s="67"/>
      <c r="H1018" s="67"/>
      <c r="I1018" s="67"/>
      <c r="J1018" s="67"/>
      <c r="K1018" s="67"/>
      <c r="L1018" s="67"/>
      <c r="M1018" s="67"/>
      <c r="N1018" s="67"/>
      <c r="O1018" s="67"/>
      <c r="P1018" s="67"/>
      <c r="Q1018" s="67"/>
      <c r="R1018" s="67"/>
    </row>
    <row r="1019" ht="12.75" customHeight="1">
      <c r="C1019" s="147"/>
      <c r="D1019" s="147"/>
      <c r="E1019" s="67"/>
      <c r="F1019" s="67"/>
      <c r="G1019" s="67"/>
      <c r="H1019" s="67"/>
      <c r="I1019" s="67"/>
      <c r="J1019" s="67"/>
      <c r="K1019" s="67"/>
      <c r="L1019" s="67"/>
      <c r="M1019" s="67"/>
      <c r="N1019" s="67"/>
      <c r="O1019" s="67"/>
      <c r="P1019" s="67"/>
      <c r="Q1019" s="67"/>
      <c r="R1019" s="67"/>
    </row>
    <row r="1020" ht="12.75" customHeight="1">
      <c r="C1020" s="147"/>
      <c r="D1020" s="147"/>
      <c r="E1020" s="67"/>
      <c r="F1020" s="67"/>
      <c r="G1020" s="67"/>
      <c r="H1020" s="67"/>
      <c r="I1020" s="67"/>
      <c r="J1020" s="67"/>
      <c r="K1020" s="67"/>
      <c r="L1020" s="67"/>
      <c r="M1020" s="67"/>
      <c r="N1020" s="67"/>
      <c r="O1020" s="67"/>
      <c r="P1020" s="67"/>
      <c r="Q1020" s="67"/>
      <c r="R1020" s="67"/>
    </row>
    <row r="1021" ht="12.75" customHeight="1">
      <c r="C1021" s="147"/>
      <c r="D1021" s="147"/>
      <c r="E1021" s="67"/>
      <c r="F1021" s="67"/>
      <c r="G1021" s="67"/>
      <c r="H1021" s="67"/>
      <c r="I1021" s="67"/>
      <c r="J1021" s="67"/>
      <c r="K1021" s="67"/>
      <c r="L1021" s="67"/>
      <c r="M1021" s="67"/>
      <c r="N1021" s="67"/>
      <c r="O1021" s="67"/>
      <c r="P1021" s="67"/>
      <c r="Q1021" s="67"/>
      <c r="R1021" s="67"/>
    </row>
    <row r="1022" ht="12.75" customHeight="1">
      <c r="C1022" s="147"/>
      <c r="D1022" s="147"/>
      <c r="E1022" s="67"/>
      <c r="F1022" s="67"/>
      <c r="G1022" s="67"/>
      <c r="H1022" s="67"/>
      <c r="I1022" s="67"/>
      <c r="J1022" s="67"/>
      <c r="K1022" s="67"/>
      <c r="L1022" s="67"/>
      <c r="M1022" s="67"/>
      <c r="N1022" s="67"/>
      <c r="O1022" s="67"/>
      <c r="P1022" s="67"/>
      <c r="Q1022" s="67"/>
      <c r="R1022" s="67"/>
    </row>
    <row r="1023" ht="12.75" customHeight="1">
      <c r="C1023" s="147"/>
      <c r="D1023" s="147"/>
      <c r="E1023" s="67"/>
      <c r="F1023" s="67"/>
      <c r="G1023" s="67"/>
      <c r="H1023" s="67"/>
      <c r="I1023" s="67"/>
      <c r="J1023" s="67"/>
      <c r="K1023" s="67"/>
      <c r="L1023" s="67"/>
      <c r="M1023" s="67"/>
      <c r="N1023" s="67"/>
      <c r="O1023" s="67"/>
      <c r="P1023" s="67"/>
      <c r="Q1023" s="67"/>
      <c r="R1023" s="67"/>
    </row>
    <row r="1024" ht="12.75" customHeight="1">
      <c r="C1024" s="147"/>
      <c r="D1024" s="147"/>
      <c r="E1024" s="67"/>
      <c r="F1024" s="67"/>
      <c r="G1024" s="67"/>
      <c r="H1024" s="67"/>
      <c r="I1024" s="67"/>
      <c r="J1024" s="67"/>
      <c r="K1024" s="67"/>
      <c r="L1024" s="67"/>
      <c r="M1024" s="67"/>
      <c r="N1024" s="67"/>
      <c r="O1024" s="67"/>
      <c r="P1024" s="67"/>
      <c r="Q1024" s="67"/>
      <c r="R1024" s="67"/>
    </row>
    <row r="1025" ht="12.75" customHeight="1">
      <c r="C1025" s="147"/>
      <c r="D1025" s="147"/>
      <c r="E1025" s="67"/>
      <c r="F1025" s="67"/>
      <c r="G1025" s="67"/>
      <c r="H1025" s="67"/>
      <c r="I1025" s="67"/>
      <c r="J1025" s="67"/>
      <c r="K1025" s="67"/>
      <c r="L1025" s="67"/>
      <c r="M1025" s="67"/>
      <c r="N1025" s="67"/>
      <c r="O1025" s="67"/>
      <c r="P1025" s="67"/>
      <c r="Q1025" s="67"/>
      <c r="R1025" s="67"/>
    </row>
    <row r="1026" ht="12.75" customHeight="1">
      <c r="C1026" s="147"/>
      <c r="D1026" s="147"/>
      <c r="E1026" s="67"/>
      <c r="F1026" s="67"/>
      <c r="G1026" s="67"/>
      <c r="H1026" s="67"/>
      <c r="I1026" s="67"/>
      <c r="J1026" s="67"/>
      <c r="K1026" s="67"/>
      <c r="L1026" s="67"/>
      <c r="M1026" s="67"/>
      <c r="N1026" s="67"/>
      <c r="O1026" s="67"/>
      <c r="P1026" s="67"/>
      <c r="Q1026" s="67"/>
      <c r="R1026" s="67"/>
    </row>
    <row r="1027" ht="12.75" customHeight="1">
      <c r="C1027" s="147"/>
      <c r="D1027" s="147"/>
      <c r="E1027" s="67"/>
      <c r="F1027" s="67"/>
      <c r="G1027" s="67"/>
      <c r="H1027" s="67"/>
      <c r="I1027" s="67"/>
      <c r="J1027" s="67"/>
      <c r="K1027" s="67"/>
      <c r="L1027" s="67"/>
      <c r="M1027" s="67"/>
      <c r="N1027" s="67"/>
      <c r="O1027" s="67"/>
      <c r="P1027" s="67"/>
      <c r="Q1027" s="67"/>
      <c r="R1027" s="67"/>
    </row>
    <row r="1028" ht="12.75" customHeight="1">
      <c r="C1028" s="147"/>
      <c r="D1028" s="147"/>
      <c r="E1028" s="67"/>
      <c r="F1028" s="67"/>
      <c r="G1028" s="67"/>
      <c r="H1028" s="67"/>
      <c r="I1028" s="67"/>
      <c r="J1028" s="67"/>
      <c r="K1028" s="67"/>
      <c r="L1028" s="67"/>
      <c r="M1028" s="67"/>
      <c r="N1028" s="67"/>
      <c r="O1028" s="67"/>
      <c r="P1028" s="67"/>
      <c r="Q1028" s="67"/>
      <c r="R1028" s="67"/>
    </row>
    <row r="1029" ht="12.75" customHeight="1">
      <c r="C1029" s="147"/>
      <c r="D1029" s="147"/>
      <c r="E1029" s="67"/>
      <c r="F1029" s="67"/>
      <c r="G1029" s="67"/>
      <c r="H1029" s="67"/>
      <c r="I1029" s="67"/>
      <c r="J1029" s="67"/>
      <c r="K1029" s="67"/>
      <c r="L1029" s="67"/>
      <c r="M1029" s="67"/>
      <c r="N1029" s="67"/>
      <c r="O1029" s="67"/>
      <c r="P1029" s="67"/>
      <c r="Q1029" s="67"/>
      <c r="R1029" s="67"/>
    </row>
    <row r="1030" ht="12.75" customHeight="1">
      <c r="C1030" s="147"/>
      <c r="D1030" s="147"/>
      <c r="E1030" s="67"/>
      <c r="F1030" s="67"/>
      <c r="G1030" s="67"/>
      <c r="H1030" s="67"/>
      <c r="I1030" s="67"/>
      <c r="J1030" s="67"/>
      <c r="K1030" s="67"/>
      <c r="L1030" s="67"/>
      <c r="M1030" s="67"/>
      <c r="N1030" s="67"/>
      <c r="O1030" s="67"/>
      <c r="P1030" s="67"/>
      <c r="Q1030" s="67"/>
      <c r="R1030" s="67"/>
    </row>
    <row r="1031" ht="12.75" customHeight="1">
      <c r="C1031" s="147"/>
      <c r="D1031" s="147"/>
      <c r="E1031" s="67"/>
      <c r="F1031" s="67"/>
      <c r="G1031" s="67"/>
      <c r="H1031" s="67"/>
      <c r="I1031" s="67"/>
      <c r="J1031" s="67"/>
      <c r="K1031" s="67"/>
      <c r="L1031" s="67"/>
      <c r="M1031" s="67"/>
      <c r="N1031" s="67"/>
      <c r="O1031" s="67"/>
      <c r="P1031" s="67"/>
      <c r="Q1031" s="67"/>
      <c r="R1031" s="67"/>
    </row>
    <row r="1032" ht="12.75" customHeight="1">
      <c r="C1032" s="147"/>
      <c r="D1032" s="147"/>
      <c r="E1032" s="67"/>
      <c r="F1032" s="67"/>
      <c r="G1032" s="67"/>
      <c r="H1032" s="67"/>
      <c r="I1032" s="67"/>
      <c r="J1032" s="67"/>
      <c r="K1032" s="67"/>
      <c r="L1032" s="67"/>
      <c r="M1032" s="67"/>
      <c r="N1032" s="67"/>
      <c r="O1032" s="67"/>
      <c r="P1032" s="67"/>
      <c r="Q1032" s="67"/>
      <c r="R1032" s="67"/>
    </row>
    <row r="1033" ht="12.75" customHeight="1">
      <c r="C1033" s="147"/>
      <c r="D1033" s="147"/>
      <c r="E1033" s="67"/>
      <c r="F1033" s="67"/>
      <c r="G1033" s="67"/>
      <c r="H1033" s="67"/>
      <c r="I1033" s="67"/>
      <c r="J1033" s="67"/>
      <c r="K1033" s="67"/>
      <c r="L1033" s="67"/>
      <c r="M1033" s="67"/>
      <c r="N1033" s="67"/>
      <c r="O1033" s="67"/>
      <c r="P1033" s="67"/>
      <c r="Q1033" s="67"/>
      <c r="R1033" s="67"/>
    </row>
    <row r="1034" ht="12.75" customHeight="1">
      <c r="C1034" s="147"/>
      <c r="D1034" s="147"/>
      <c r="E1034" s="67"/>
      <c r="F1034" s="67"/>
      <c r="G1034" s="67"/>
      <c r="H1034" s="67"/>
      <c r="I1034" s="67"/>
      <c r="J1034" s="67"/>
      <c r="K1034" s="67"/>
      <c r="L1034" s="67"/>
      <c r="M1034" s="67"/>
      <c r="N1034" s="67"/>
      <c r="O1034" s="67"/>
      <c r="P1034" s="67"/>
      <c r="Q1034" s="67"/>
      <c r="R1034" s="67"/>
    </row>
    <row r="1035" ht="12.75" customHeight="1">
      <c r="C1035" s="147"/>
      <c r="D1035" s="147"/>
      <c r="E1035" s="67"/>
      <c r="F1035" s="67"/>
      <c r="G1035" s="67"/>
      <c r="H1035" s="67"/>
      <c r="I1035" s="67"/>
      <c r="J1035" s="67"/>
      <c r="K1035" s="67"/>
      <c r="L1035" s="67"/>
      <c r="M1035" s="67"/>
      <c r="N1035" s="67"/>
      <c r="O1035" s="67"/>
      <c r="P1035" s="67"/>
      <c r="Q1035" s="67"/>
      <c r="R1035" s="67"/>
    </row>
    <row r="1036" ht="12.75" customHeight="1">
      <c r="C1036" s="147"/>
      <c r="D1036" s="147"/>
      <c r="E1036" s="67"/>
      <c r="F1036" s="67"/>
      <c r="G1036" s="67"/>
      <c r="H1036" s="67"/>
      <c r="I1036" s="67"/>
      <c r="J1036" s="67"/>
      <c r="K1036" s="67"/>
      <c r="L1036" s="67"/>
      <c r="M1036" s="67"/>
      <c r="N1036" s="67"/>
      <c r="O1036" s="67"/>
      <c r="P1036" s="67"/>
      <c r="Q1036" s="67"/>
      <c r="R1036" s="67"/>
    </row>
    <row r="1037" ht="12.75" customHeight="1">
      <c r="C1037" s="147"/>
      <c r="D1037" s="147"/>
      <c r="E1037" s="67"/>
      <c r="F1037" s="67"/>
      <c r="G1037" s="67"/>
      <c r="H1037" s="67"/>
      <c r="I1037" s="67"/>
      <c r="J1037" s="67"/>
      <c r="K1037" s="67"/>
      <c r="L1037" s="67"/>
      <c r="M1037" s="67"/>
      <c r="N1037" s="67"/>
      <c r="O1037" s="67"/>
      <c r="P1037" s="67"/>
      <c r="Q1037" s="67"/>
      <c r="R1037" s="67"/>
    </row>
    <row r="1038" ht="12.75" customHeight="1">
      <c r="C1038" s="147"/>
      <c r="D1038" s="147"/>
      <c r="E1038" s="67"/>
      <c r="F1038" s="67"/>
      <c r="G1038" s="67"/>
      <c r="H1038" s="67"/>
      <c r="I1038" s="67"/>
      <c r="J1038" s="67"/>
      <c r="K1038" s="67"/>
      <c r="L1038" s="67"/>
      <c r="M1038" s="67"/>
      <c r="N1038" s="67"/>
      <c r="O1038" s="67"/>
      <c r="P1038" s="67"/>
      <c r="Q1038" s="67"/>
      <c r="R1038" s="67"/>
    </row>
    <row r="1039" ht="12.75" customHeight="1">
      <c r="C1039" s="147"/>
      <c r="D1039" s="147"/>
      <c r="E1039" s="67"/>
      <c r="F1039" s="67"/>
      <c r="G1039" s="67"/>
      <c r="H1039" s="67"/>
      <c r="I1039" s="67"/>
      <c r="J1039" s="67"/>
      <c r="K1039" s="67"/>
      <c r="L1039" s="67"/>
      <c r="M1039" s="67"/>
      <c r="N1039" s="67"/>
      <c r="O1039" s="67"/>
      <c r="P1039" s="67"/>
      <c r="Q1039" s="67"/>
      <c r="R1039" s="67"/>
    </row>
    <row r="1040" ht="12.75" customHeight="1">
      <c r="C1040" s="147"/>
      <c r="D1040" s="147"/>
      <c r="E1040" s="67"/>
      <c r="F1040" s="67"/>
      <c r="G1040" s="67"/>
      <c r="H1040" s="67"/>
      <c r="I1040" s="67"/>
      <c r="J1040" s="67"/>
      <c r="K1040" s="67"/>
      <c r="L1040" s="67"/>
      <c r="M1040" s="67"/>
      <c r="N1040" s="67"/>
      <c r="O1040" s="67"/>
      <c r="P1040" s="67"/>
      <c r="Q1040" s="67"/>
      <c r="R1040" s="67"/>
    </row>
    <row r="1041" ht="12.75" customHeight="1">
      <c r="C1041" s="147"/>
      <c r="D1041" s="147"/>
      <c r="E1041" s="67"/>
      <c r="F1041" s="67"/>
      <c r="G1041" s="67"/>
      <c r="H1041" s="67"/>
      <c r="I1041" s="67"/>
      <c r="J1041" s="67"/>
      <c r="K1041" s="67"/>
      <c r="L1041" s="67"/>
      <c r="M1041" s="67"/>
      <c r="N1041" s="67"/>
      <c r="O1041" s="67"/>
      <c r="P1041" s="67"/>
      <c r="Q1041" s="67"/>
      <c r="R1041" s="67"/>
    </row>
    <row r="1042" ht="12.75" customHeight="1">
      <c r="C1042" s="147"/>
      <c r="D1042" s="147"/>
      <c r="E1042" s="67"/>
      <c r="F1042" s="67"/>
      <c r="G1042" s="67"/>
      <c r="H1042" s="67"/>
      <c r="I1042" s="67"/>
      <c r="J1042" s="67"/>
      <c r="K1042" s="67"/>
      <c r="L1042" s="67"/>
      <c r="M1042" s="67"/>
      <c r="N1042" s="67"/>
      <c r="O1042" s="67"/>
      <c r="P1042" s="67"/>
      <c r="Q1042" s="67"/>
      <c r="R1042" s="67"/>
    </row>
    <row r="1043" ht="12.75" customHeight="1">
      <c r="C1043" s="147"/>
      <c r="D1043" s="14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</row>
    <row r="1044" ht="12.75" customHeight="1">
      <c r="C1044" s="147"/>
      <c r="D1044" s="147"/>
      <c r="E1044" s="67"/>
      <c r="F1044" s="67"/>
      <c r="G1044" s="67"/>
      <c r="H1044" s="67"/>
      <c r="I1044" s="67"/>
      <c r="J1044" s="67"/>
      <c r="K1044" s="67"/>
      <c r="L1044" s="67"/>
      <c r="M1044" s="67"/>
      <c r="N1044" s="67"/>
      <c r="O1044" s="67"/>
      <c r="P1044" s="67"/>
      <c r="Q1044" s="67"/>
      <c r="R1044" s="67"/>
    </row>
    <row r="1045" ht="12.75" customHeight="1">
      <c r="C1045" s="147"/>
      <c r="D1045" s="147"/>
      <c r="E1045" s="67"/>
      <c r="F1045" s="67"/>
      <c r="G1045" s="67"/>
      <c r="H1045" s="67"/>
      <c r="I1045" s="67"/>
      <c r="J1045" s="67"/>
      <c r="K1045" s="67"/>
      <c r="L1045" s="67"/>
      <c r="M1045" s="67"/>
      <c r="N1045" s="67"/>
      <c r="O1045" s="67"/>
      <c r="P1045" s="67"/>
      <c r="Q1045" s="67"/>
      <c r="R1045" s="67"/>
    </row>
    <row r="1046" ht="12.75" customHeight="1">
      <c r="C1046" s="147"/>
      <c r="D1046" s="147"/>
      <c r="E1046" s="67"/>
      <c r="F1046" s="67"/>
      <c r="G1046" s="67"/>
      <c r="H1046" s="67"/>
      <c r="I1046" s="67"/>
      <c r="J1046" s="67"/>
      <c r="K1046" s="67"/>
      <c r="L1046" s="67"/>
      <c r="M1046" s="67"/>
      <c r="N1046" s="67"/>
      <c r="O1046" s="67"/>
      <c r="P1046" s="67"/>
      <c r="Q1046" s="67"/>
      <c r="R1046" s="67"/>
    </row>
    <row r="1047" ht="12.75" customHeight="1">
      <c r="C1047" s="147"/>
      <c r="D1047" s="147"/>
      <c r="E1047" s="67"/>
      <c r="F1047" s="67"/>
      <c r="G1047" s="67"/>
      <c r="H1047" s="67"/>
      <c r="I1047" s="67"/>
      <c r="J1047" s="67"/>
      <c r="K1047" s="67"/>
      <c r="L1047" s="67"/>
      <c r="M1047" s="67"/>
      <c r="N1047" s="67"/>
      <c r="O1047" s="67"/>
      <c r="P1047" s="67"/>
      <c r="Q1047" s="67"/>
      <c r="R1047" s="67"/>
    </row>
    <row r="1048" ht="12.75" customHeight="1">
      <c r="C1048" s="147"/>
      <c r="D1048" s="147"/>
      <c r="E1048" s="67"/>
      <c r="F1048" s="67"/>
      <c r="G1048" s="67"/>
      <c r="H1048" s="67"/>
      <c r="I1048" s="67"/>
      <c r="J1048" s="67"/>
      <c r="K1048" s="67"/>
      <c r="L1048" s="67"/>
      <c r="M1048" s="67"/>
      <c r="N1048" s="67"/>
      <c r="O1048" s="67"/>
      <c r="P1048" s="67"/>
      <c r="Q1048" s="67"/>
      <c r="R1048" s="67"/>
    </row>
    <row r="1049" ht="12.75" customHeight="1">
      <c r="C1049" s="147"/>
      <c r="D1049" s="147"/>
      <c r="E1049" s="67"/>
      <c r="F1049" s="67"/>
      <c r="G1049" s="67"/>
      <c r="H1049" s="67"/>
      <c r="I1049" s="67"/>
      <c r="J1049" s="67"/>
      <c r="K1049" s="67"/>
      <c r="L1049" s="67"/>
      <c r="M1049" s="67"/>
      <c r="N1049" s="67"/>
      <c r="O1049" s="67"/>
      <c r="P1049" s="67"/>
      <c r="Q1049" s="67"/>
      <c r="R1049" s="67"/>
    </row>
    <row r="1050" ht="12.75" customHeight="1">
      <c r="C1050" s="147"/>
      <c r="D1050" s="147"/>
      <c r="E1050" s="67"/>
      <c r="F1050" s="67"/>
      <c r="G1050" s="67"/>
      <c r="H1050" s="67"/>
      <c r="I1050" s="67"/>
      <c r="J1050" s="67"/>
      <c r="K1050" s="67"/>
      <c r="L1050" s="67"/>
      <c r="M1050" s="67"/>
      <c r="N1050" s="67"/>
      <c r="O1050" s="67"/>
      <c r="P1050" s="67"/>
      <c r="Q1050" s="67"/>
      <c r="R1050" s="67"/>
    </row>
    <row r="1051" ht="12.75" customHeight="1">
      <c r="C1051" s="147"/>
      <c r="D1051" s="147"/>
      <c r="E1051" s="67"/>
      <c r="F1051" s="67"/>
      <c r="G1051" s="67"/>
      <c r="H1051" s="67"/>
      <c r="I1051" s="67"/>
      <c r="J1051" s="67"/>
      <c r="K1051" s="67"/>
      <c r="L1051" s="67"/>
      <c r="M1051" s="67"/>
      <c r="N1051" s="67"/>
      <c r="O1051" s="67"/>
      <c r="P1051" s="67"/>
      <c r="Q1051" s="67"/>
      <c r="R1051" s="67"/>
    </row>
    <row r="1052" ht="12.75" customHeight="1">
      <c r="C1052" s="147"/>
      <c r="D1052" s="147"/>
      <c r="E1052" s="67"/>
      <c r="F1052" s="67"/>
      <c r="G1052" s="67"/>
      <c r="H1052" s="67"/>
      <c r="I1052" s="67"/>
      <c r="J1052" s="67"/>
      <c r="K1052" s="67"/>
      <c r="L1052" s="67"/>
      <c r="M1052" s="67"/>
      <c r="N1052" s="67"/>
      <c r="O1052" s="67"/>
      <c r="P1052" s="67"/>
      <c r="Q1052" s="67"/>
      <c r="R1052" s="67"/>
    </row>
    <row r="1053" ht="12.75" customHeight="1">
      <c r="C1053" s="147"/>
      <c r="D1053" s="147"/>
      <c r="E1053" s="67"/>
      <c r="F1053" s="67"/>
      <c r="G1053" s="67"/>
      <c r="H1053" s="67"/>
      <c r="I1053" s="67"/>
      <c r="J1053" s="67"/>
      <c r="K1053" s="67"/>
      <c r="L1053" s="67"/>
      <c r="M1053" s="67"/>
      <c r="N1053" s="67"/>
      <c r="O1053" s="67"/>
      <c r="P1053" s="67"/>
      <c r="Q1053" s="67"/>
      <c r="R1053" s="67"/>
    </row>
    <row r="1054" ht="12.75" customHeight="1">
      <c r="C1054" s="147"/>
      <c r="D1054" s="147"/>
      <c r="E1054" s="67"/>
      <c r="F1054" s="67"/>
      <c r="G1054" s="67"/>
      <c r="H1054" s="67"/>
      <c r="I1054" s="67"/>
      <c r="J1054" s="67"/>
      <c r="K1054" s="67"/>
      <c r="L1054" s="67"/>
      <c r="M1054" s="67"/>
      <c r="N1054" s="67"/>
      <c r="O1054" s="67"/>
      <c r="P1054" s="67"/>
      <c r="Q1054" s="67"/>
      <c r="R1054" s="67"/>
    </row>
    <row r="1055" ht="12.75" customHeight="1">
      <c r="C1055" s="147"/>
      <c r="D1055" s="147"/>
      <c r="E1055" s="67"/>
      <c r="F1055" s="67"/>
      <c r="G1055" s="67"/>
      <c r="H1055" s="67"/>
      <c r="I1055" s="67"/>
      <c r="J1055" s="67"/>
      <c r="K1055" s="67"/>
      <c r="L1055" s="67"/>
      <c r="M1055" s="67"/>
      <c r="N1055" s="67"/>
      <c r="O1055" s="67"/>
      <c r="P1055" s="67"/>
      <c r="Q1055" s="67"/>
      <c r="R1055" s="67"/>
    </row>
    <row r="1056" ht="12.75" customHeight="1">
      <c r="C1056" s="147"/>
      <c r="D1056" s="147"/>
      <c r="E1056" s="67"/>
      <c r="F1056" s="67"/>
      <c r="G1056" s="67"/>
      <c r="H1056" s="67"/>
      <c r="I1056" s="67"/>
      <c r="J1056" s="67"/>
      <c r="K1056" s="67"/>
      <c r="L1056" s="67"/>
      <c r="M1056" s="67"/>
      <c r="N1056" s="67"/>
      <c r="O1056" s="67"/>
      <c r="P1056" s="67"/>
      <c r="Q1056" s="67"/>
      <c r="R1056" s="67"/>
    </row>
    <row r="1057" ht="12.75" customHeight="1">
      <c r="C1057" s="147"/>
      <c r="D1057" s="147"/>
      <c r="E1057" s="67"/>
      <c r="F1057" s="67"/>
      <c r="G1057" s="67"/>
      <c r="H1057" s="67"/>
      <c r="I1057" s="67"/>
      <c r="J1057" s="67"/>
      <c r="K1057" s="67"/>
      <c r="L1057" s="67"/>
      <c r="M1057" s="67"/>
      <c r="N1057" s="67"/>
      <c r="O1057" s="67"/>
      <c r="P1057" s="67"/>
      <c r="Q1057" s="67"/>
      <c r="R1057" s="67"/>
    </row>
    <row r="1058" ht="12.75" customHeight="1">
      <c r="C1058" s="147"/>
      <c r="D1058" s="147"/>
      <c r="E1058" s="67"/>
      <c r="F1058" s="67"/>
      <c r="G1058" s="67"/>
      <c r="H1058" s="67"/>
      <c r="I1058" s="67"/>
      <c r="J1058" s="67"/>
      <c r="K1058" s="67"/>
      <c r="L1058" s="67"/>
      <c r="M1058" s="67"/>
      <c r="N1058" s="67"/>
      <c r="O1058" s="67"/>
      <c r="P1058" s="67"/>
      <c r="Q1058" s="67"/>
      <c r="R1058" s="67"/>
    </row>
    <row r="1059" ht="12.75" customHeight="1">
      <c r="C1059" s="147"/>
      <c r="D1059" s="147"/>
      <c r="E1059" s="67"/>
      <c r="F1059" s="67"/>
      <c r="G1059" s="67"/>
      <c r="H1059" s="67"/>
      <c r="I1059" s="67"/>
      <c r="J1059" s="67"/>
      <c r="K1059" s="67"/>
      <c r="L1059" s="67"/>
      <c r="M1059" s="67"/>
      <c r="N1059" s="67"/>
      <c r="O1059" s="67"/>
      <c r="P1059" s="67"/>
      <c r="Q1059" s="67"/>
      <c r="R1059" s="67"/>
    </row>
    <row r="1060" ht="12.75" customHeight="1">
      <c r="C1060" s="147"/>
      <c r="D1060" s="147"/>
      <c r="E1060" s="67"/>
      <c r="F1060" s="67"/>
      <c r="G1060" s="67"/>
      <c r="H1060" s="67"/>
      <c r="I1060" s="67"/>
      <c r="J1060" s="67"/>
      <c r="K1060" s="67"/>
      <c r="L1060" s="67"/>
      <c r="M1060" s="67"/>
      <c r="N1060" s="67"/>
      <c r="O1060" s="67"/>
      <c r="P1060" s="67"/>
      <c r="Q1060" s="67"/>
      <c r="R1060" s="67"/>
    </row>
    <row r="1061" ht="12.75" customHeight="1">
      <c r="C1061" s="147"/>
      <c r="D1061" s="147"/>
      <c r="E1061" s="67"/>
      <c r="F1061" s="67"/>
      <c r="G1061" s="67"/>
      <c r="H1061" s="67"/>
      <c r="I1061" s="67"/>
      <c r="J1061" s="67"/>
      <c r="K1061" s="67"/>
      <c r="L1061" s="67"/>
      <c r="M1061" s="67"/>
      <c r="N1061" s="67"/>
      <c r="O1061" s="67"/>
      <c r="P1061" s="67"/>
      <c r="Q1061" s="67"/>
      <c r="R1061" s="67"/>
    </row>
    <row r="1062" ht="12.75" customHeight="1">
      <c r="C1062" s="147"/>
      <c r="D1062" s="147"/>
      <c r="E1062" s="67"/>
      <c r="F1062" s="67"/>
      <c r="G1062" s="67"/>
      <c r="H1062" s="67"/>
      <c r="I1062" s="67"/>
      <c r="J1062" s="67"/>
      <c r="K1062" s="67"/>
      <c r="L1062" s="67"/>
      <c r="M1062" s="67"/>
      <c r="N1062" s="67"/>
      <c r="O1062" s="67"/>
      <c r="P1062" s="67"/>
      <c r="Q1062" s="67"/>
      <c r="R1062" s="67"/>
    </row>
    <row r="1063" ht="12.75" customHeight="1">
      <c r="C1063" s="147"/>
      <c r="D1063" s="147"/>
      <c r="E1063" s="67"/>
      <c r="F1063" s="67"/>
      <c r="G1063" s="67"/>
      <c r="H1063" s="67"/>
      <c r="I1063" s="67"/>
      <c r="J1063" s="67"/>
      <c r="K1063" s="67"/>
      <c r="L1063" s="67"/>
      <c r="M1063" s="67"/>
      <c r="N1063" s="67"/>
      <c r="O1063" s="67"/>
      <c r="P1063" s="67"/>
      <c r="Q1063" s="67"/>
      <c r="R1063" s="67"/>
    </row>
    <row r="1064" ht="12.75" customHeight="1">
      <c r="C1064" s="147"/>
      <c r="D1064" s="147"/>
      <c r="E1064" s="67"/>
      <c r="F1064" s="67"/>
      <c r="G1064" s="67"/>
      <c r="H1064" s="67"/>
      <c r="I1064" s="67"/>
      <c r="J1064" s="67"/>
      <c r="K1064" s="67"/>
      <c r="L1064" s="67"/>
      <c r="M1064" s="67"/>
      <c r="N1064" s="67"/>
      <c r="O1064" s="67"/>
      <c r="P1064" s="67"/>
      <c r="Q1064" s="67"/>
      <c r="R1064" s="67"/>
    </row>
    <row r="1065" ht="12.75" customHeight="1">
      <c r="C1065" s="147"/>
      <c r="D1065" s="147"/>
      <c r="E1065" s="67"/>
      <c r="F1065" s="67"/>
      <c r="G1065" s="67"/>
      <c r="H1065" s="67"/>
      <c r="I1065" s="67"/>
      <c r="J1065" s="67"/>
      <c r="K1065" s="67"/>
      <c r="L1065" s="67"/>
      <c r="M1065" s="67"/>
      <c r="N1065" s="67"/>
      <c r="O1065" s="67"/>
      <c r="P1065" s="67"/>
      <c r="Q1065" s="67"/>
      <c r="R1065" s="67"/>
    </row>
    <row r="1066" ht="12.75" customHeight="1">
      <c r="C1066" s="147"/>
      <c r="D1066" s="147"/>
      <c r="E1066" s="67"/>
      <c r="F1066" s="67"/>
      <c r="G1066" s="67"/>
      <c r="H1066" s="67"/>
      <c r="I1066" s="67"/>
      <c r="J1066" s="67"/>
      <c r="K1066" s="67"/>
      <c r="L1066" s="67"/>
      <c r="M1066" s="67"/>
      <c r="N1066" s="67"/>
      <c r="O1066" s="67"/>
      <c r="P1066" s="67"/>
      <c r="Q1066" s="67"/>
      <c r="R1066" s="67"/>
    </row>
    <row r="1067" ht="12.75" customHeight="1">
      <c r="C1067" s="147"/>
      <c r="D1067" s="147"/>
      <c r="E1067" s="67"/>
      <c r="F1067" s="67"/>
      <c r="G1067" s="67"/>
      <c r="H1067" s="67"/>
      <c r="I1067" s="67"/>
      <c r="J1067" s="67"/>
      <c r="K1067" s="67"/>
      <c r="L1067" s="67"/>
      <c r="M1067" s="67"/>
      <c r="N1067" s="67"/>
      <c r="O1067" s="67"/>
      <c r="P1067" s="67"/>
      <c r="Q1067" s="67"/>
      <c r="R1067" s="67"/>
    </row>
    <row r="1068" ht="12.75" customHeight="1">
      <c r="C1068" s="147"/>
      <c r="D1068" s="147"/>
      <c r="E1068" s="67"/>
      <c r="F1068" s="67"/>
      <c r="G1068" s="67"/>
      <c r="H1068" s="67"/>
      <c r="I1068" s="67"/>
      <c r="J1068" s="67"/>
      <c r="K1068" s="67"/>
      <c r="L1068" s="67"/>
      <c r="M1068" s="67"/>
      <c r="N1068" s="67"/>
      <c r="O1068" s="67"/>
      <c r="P1068" s="67"/>
      <c r="Q1068" s="67"/>
      <c r="R1068" s="67"/>
    </row>
    <row r="1069" ht="12.75" customHeight="1">
      <c r="C1069" s="147"/>
      <c r="D1069" s="147"/>
      <c r="E1069" s="67"/>
      <c r="F1069" s="67"/>
      <c r="G1069" s="67"/>
      <c r="H1069" s="67"/>
      <c r="I1069" s="67"/>
      <c r="J1069" s="67"/>
      <c r="K1069" s="67"/>
      <c r="L1069" s="67"/>
      <c r="M1069" s="67"/>
      <c r="N1069" s="67"/>
      <c r="O1069" s="67"/>
      <c r="P1069" s="67"/>
      <c r="Q1069" s="67"/>
      <c r="R1069" s="67"/>
    </row>
    <row r="1070" ht="12.75" customHeight="1">
      <c r="C1070" s="147"/>
      <c r="D1070" s="147"/>
      <c r="E1070" s="67"/>
      <c r="F1070" s="67"/>
      <c r="G1070" s="67"/>
      <c r="H1070" s="67"/>
      <c r="I1070" s="67"/>
      <c r="J1070" s="67"/>
      <c r="K1070" s="67"/>
      <c r="L1070" s="67"/>
      <c r="M1070" s="67"/>
      <c r="N1070" s="67"/>
      <c r="O1070" s="67"/>
      <c r="P1070" s="67"/>
      <c r="Q1070" s="67"/>
      <c r="R1070" s="67"/>
    </row>
    <row r="1071" ht="12.75" customHeight="1">
      <c r="C1071" s="147"/>
      <c r="D1071" s="147"/>
      <c r="E1071" s="67"/>
      <c r="F1071" s="67"/>
      <c r="G1071" s="67"/>
      <c r="H1071" s="67"/>
      <c r="I1071" s="67"/>
      <c r="J1071" s="67"/>
      <c r="K1071" s="67"/>
      <c r="L1071" s="67"/>
      <c r="M1071" s="67"/>
      <c r="N1071" s="67"/>
      <c r="O1071" s="67"/>
      <c r="P1071" s="67"/>
      <c r="Q1071" s="67"/>
      <c r="R1071" s="67"/>
    </row>
    <row r="1072" ht="12.75" customHeight="1">
      <c r="C1072" s="147"/>
      <c r="D1072" s="147"/>
      <c r="E1072" s="67"/>
      <c r="F1072" s="67"/>
      <c r="G1072" s="67"/>
      <c r="H1072" s="67"/>
      <c r="I1072" s="67"/>
      <c r="J1072" s="67"/>
      <c r="K1072" s="67"/>
      <c r="L1072" s="67"/>
      <c r="M1072" s="67"/>
      <c r="N1072" s="67"/>
      <c r="O1072" s="67"/>
      <c r="P1072" s="67"/>
      <c r="Q1072" s="67"/>
      <c r="R1072" s="67"/>
    </row>
    <row r="1073" ht="12.75" customHeight="1">
      <c r="C1073" s="147"/>
      <c r="D1073" s="147"/>
      <c r="E1073" s="67"/>
      <c r="F1073" s="67"/>
      <c r="G1073" s="67"/>
      <c r="H1073" s="67"/>
      <c r="I1073" s="67"/>
      <c r="J1073" s="67"/>
      <c r="K1073" s="67"/>
      <c r="L1073" s="67"/>
      <c r="M1073" s="67"/>
      <c r="N1073" s="67"/>
      <c r="O1073" s="67"/>
      <c r="P1073" s="67"/>
      <c r="Q1073" s="67"/>
      <c r="R1073" s="67"/>
    </row>
    <row r="1074" ht="12.75" customHeight="1">
      <c r="C1074" s="147"/>
      <c r="D1074" s="147"/>
      <c r="E1074" s="67"/>
      <c r="F1074" s="67"/>
      <c r="G1074" s="67"/>
      <c r="H1074" s="67"/>
      <c r="I1074" s="67"/>
      <c r="J1074" s="67"/>
      <c r="K1074" s="67"/>
      <c r="L1074" s="67"/>
      <c r="M1074" s="67"/>
      <c r="N1074" s="67"/>
      <c r="O1074" s="67"/>
      <c r="P1074" s="67"/>
      <c r="Q1074" s="67"/>
      <c r="R1074" s="67"/>
    </row>
    <row r="1075" ht="12.75" customHeight="1">
      <c r="C1075" s="147"/>
      <c r="D1075" s="147"/>
      <c r="E1075" s="67"/>
      <c r="F1075" s="67"/>
      <c r="G1075" s="67"/>
      <c r="H1075" s="67"/>
      <c r="I1075" s="67"/>
      <c r="J1075" s="67"/>
      <c r="K1075" s="67"/>
      <c r="L1075" s="67"/>
      <c r="M1075" s="67"/>
      <c r="N1075" s="67"/>
      <c r="O1075" s="67"/>
      <c r="P1075" s="67"/>
      <c r="Q1075" s="67"/>
      <c r="R1075" s="67"/>
    </row>
    <row r="1076" ht="12.75" customHeight="1">
      <c r="C1076" s="147"/>
      <c r="D1076" s="147"/>
      <c r="E1076" s="67"/>
      <c r="F1076" s="67"/>
      <c r="G1076" s="67"/>
      <c r="H1076" s="67"/>
      <c r="I1076" s="67"/>
      <c r="J1076" s="67"/>
      <c r="K1076" s="67"/>
      <c r="L1076" s="67"/>
      <c r="M1076" s="67"/>
      <c r="N1076" s="67"/>
      <c r="O1076" s="67"/>
      <c r="P1076" s="67"/>
      <c r="Q1076" s="67"/>
      <c r="R1076" s="67"/>
    </row>
    <row r="1077" ht="12.75" customHeight="1">
      <c r="C1077" s="147"/>
      <c r="D1077" s="147"/>
      <c r="E1077" s="67"/>
      <c r="F1077" s="67"/>
      <c r="G1077" s="67"/>
      <c r="H1077" s="67"/>
      <c r="I1077" s="67"/>
      <c r="J1077" s="67"/>
      <c r="K1077" s="67"/>
      <c r="L1077" s="67"/>
      <c r="M1077" s="67"/>
      <c r="N1077" s="67"/>
      <c r="O1077" s="67"/>
      <c r="P1077" s="67"/>
      <c r="Q1077" s="67"/>
      <c r="R1077" s="67"/>
    </row>
    <row r="1078" ht="12.75" customHeight="1">
      <c r="C1078" s="147"/>
      <c r="D1078" s="147"/>
      <c r="E1078" s="67"/>
      <c r="F1078" s="67"/>
      <c r="G1078" s="67"/>
      <c r="H1078" s="67"/>
      <c r="I1078" s="67"/>
      <c r="J1078" s="67"/>
      <c r="K1078" s="67"/>
      <c r="L1078" s="67"/>
      <c r="M1078" s="67"/>
      <c r="N1078" s="67"/>
      <c r="O1078" s="67"/>
      <c r="P1078" s="67"/>
      <c r="Q1078" s="67"/>
      <c r="R1078" s="67"/>
    </row>
    <row r="1079" ht="12.75" customHeight="1">
      <c r="C1079" s="147"/>
      <c r="D1079" s="147"/>
      <c r="E1079" s="67"/>
      <c r="F1079" s="67"/>
      <c r="G1079" s="67"/>
      <c r="H1079" s="67"/>
      <c r="I1079" s="67"/>
      <c r="J1079" s="67"/>
      <c r="K1079" s="67"/>
      <c r="L1079" s="67"/>
      <c r="M1079" s="67"/>
      <c r="N1079" s="67"/>
      <c r="O1079" s="67"/>
      <c r="P1079" s="67"/>
      <c r="Q1079" s="67"/>
      <c r="R1079" s="67"/>
    </row>
    <row r="1080" ht="12.75" customHeight="1">
      <c r="C1080" s="147"/>
      <c r="D1080" s="147"/>
      <c r="E1080" s="67"/>
      <c r="F1080" s="67"/>
      <c r="G1080" s="67"/>
      <c r="H1080" s="67"/>
      <c r="I1080" s="67"/>
      <c r="J1080" s="67"/>
      <c r="K1080" s="67"/>
      <c r="L1080" s="67"/>
      <c r="M1080" s="67"/>
      <c r="N1080" s="67"/>
      <c r="O1080" s="67"/>
      <c r="P1080" s="67"/>
      <c r="Q1080" s="67"/>
      <c r="R1080" s="67"/>
    </row>
    <row r="1081" ht="12.75" customHeight="1">
      <c r="C1081" s="147"/>
      <c r="D1081" s="147"/>
      <c r="E1081" s="67"/>
      <c r="F1081" s="67"/>
      <c r="G1081" s="67"/>
      <c r="H1081" s="67"/>
      <c r="I1081" s="67"/>
      <c r="J1081" s="67"/>
      <c r="K1081" s="67"/>
      <c r="L1081" s="67"/>
      <c r="M1081" s="67"/>
      <c r="N1081" s="67"/>
      <c r="O1081" s="67"/>
      <c r="P1081" s="67"/>
      <c r="Q1081" s="67"/>
      <c r="R1081" s="67"/>
    </row>
    <row r="1082" ht="12.75" customHeight="1">
      <c r="C1082" s="147"/>
      <c r="D1082" s="147"/>
      <c r="E1082" s="67"/>
      <c r="F1082" s="67"/>
      <c r="G1082" s="67"/>
      <c r="H1082" s="67"/>
      <c r="I1082" s="67"/>
      <c r="J1082" s="67"/>
      <c r="K1082" s="67"/>
      <c r="L1082" s="67"/>
      <c r="M1082" s="67"/>
      <c r="N1082" s="67"/>
      <c r="O1082" s="67"/>
      <c r="P1082" s="67"/>
      <c r="Q1082" s="67"/>
      <c r="R1082" s="67"/>
    </row>
    <row r="1083" ht="12.75" customHeight="1">
      <c r="C1083" s="147"/>
      <c r="D1083" s="147"/>
      <c r="E1083" s="67"/>
      <c r="F1083" s="67"/>
      <c r="G1083" s="67"/>
      <c r="H1083" s="67"/>
      <c r="I1083" s="67"/>
      <c r="J1083" s="67"/>
      <c r="K1083" s="67"/>
      <c r="L1083" s="67"/>
      <c r="M1083" s="67"/>
      <c r="N1083" s="67"/>
      <c r="O1083" s="67"/>
      <c r="P1083" s="67"/>
      <c r="Q1083" s="67"/>
      <c r="R1083" s="67"/>
    </row>
    <row r="1084" ht="12.75" customHeight="1">
      <c r="C1084" s="147"/>
      <c r="D1084" s="147"/>
      <c r="E1084" s="67"/>
      <c r="F1084" s="67"/>
      <c r="G1084" s="67"/>
      <c r="H1084" s="67"/>
      <c r="I1084" s="67"/>
      <c r="J1084" s="67"/>
      <c r="K1084" s="67"/>
      <c r="L1084" s="67"/>
      <c r="M1084" s="67"/>
      <c r="N1084" s="67"/>
      <c r="O1084" s="67"/>
      <c r="P1084" s="67"/>
      <c r="Q1084" s="67"/>
      <c r="R1084" s="67"/>
    </row>
    <row r="1085" ht="12.75" customHeight="1">
      <c r="C1085" s="147"/>
      <c r="D1085" s="147"/>
      <c r="E1085" s="67"/>
      <c r="F1085" s="67"/>
      <c r="G1085" s="67"/>
      <c r="H1085" s="67"/>
      <c r="I1085" s="67"/>
      <c r="J1085" s="67"/>
      <c r="K1085" s="67"/>
      <c r="L1085" s="67"/>
      <c r="M1085" s="67"/>
      <c r="N1085" s="67"/>
      <c r="O1085" s="67"/>
      <c r="P1085" s="67"/>
      <c r="Q1085" s="67"/>
      <c r="R1085" s="67"/>
    </row>
    <row r="1086" ht="12.75" customHeight="1">
      <c r="C1086" s="147"/>
      <c r="D1086" s="147"/>
      <c r="E1086" s="67"/>
      <c r="F1086" s="67"/>
      <c r="G1086" s="67"/>
      <c r="H1086" s="67"/>
      <c r="I1086" s="67"/>
      <c r="J1086" s="67"/>
      <c r="K1086" s="67"/>
      <c r="L1086" s="67"/>
      <c r="M1086" s="67"/>
      <c r="N1086" s="67"/>
      <c r="O1086" s="67"/>
      <c r="P1086" s="67"/>
      <c r="Q1086" s="67"/>
      <c r="R1086" s="67"/>
    </row>
    <row r="1087" ht="12.75" customHeight="1">
      <c r="C1087" s="147"/>
      <c r="D1087" s="147"/>
      <c r="E1087" s="67"/>
      <c r="F1087" s="67"/>
      <c r="G1087" s="67"/>
      <c r="H1087" s="67"/>
      <c r="I1087" s="67"/>
      <c r="J1087" s="67"/>
      <c r="K1087" s="67"/>
      <c r="L1087" s="67"/>
      <c r="M1087" s="67"/>
      <c r="N1087" s="67"/>
      <c r="O1087" s="67"/>
      <c r="P1087" s="67"/>
      <c r="Q1087" s="67"/>
      <c r="R1087" s="67"/>
    </row>
    <row r="1088" ht="12.75" customHeight="1">
      <c r="C1088" s="147"/>
      <c r="D1088" s="147"/>
      <c r="E1088" s="67"/>
      <c r="F1088" s="67"/>
      <c r="G1088" s="67"/>
      <c r="H1088" s="67"/>
      <c r="I1088" s="67"/>
      <c r="J1088" s="67"/>
      <c r="K1088" s="67"/>
      <c r="L1088" s="67"/>
      <c r="M1088" s="67"/>
      <c r="N1088" s="67"/>
      <c r="O1088" s="67"/>
      <c r="P1088" s="67"/>
      <c r="Q1088" s="67"/>
      <c r="R1088" s="67"/>
    </row>
    <row r="1089" ht="12.75" customHeight="1">
      <c r="C1089" s="147"/>
      <c r="D1089" s="147"/>
      <c r="E1089" s="67"/>
      <c r="F1089" s="67"/>
      <c r="G1089" s="67"/>
      <c r="H1089" s="67"/>
      <c r="I1089" s="67"/>
      <c r="J1089" s="67"/>
      <c r="K1089" s="67"/>
      <c r="L1089" s="67"/>
      <c r="M1089" s="67"/>
      <c r="N1089" s="67"/>
      <c r="O1089" s="67"/>
      <c r="P1089" s="67"/>
      <c r="Q1089" s="67"/>
      <c r="R1089" s="67"/>
    </row>
    <row r="1090" ht="12.75" customHeight="1">
      <c r="C1090" s="147"/>
      <c r="D1090" s="147"/>
      <c r="E1090" s="67"/>
      <c r="F1090" s="67"/>
      <c r="G1090" s="67"/>
      <c r="H1090" s="67"/>
      <c r="I1090" s="67"/>
      <c r="J1090" s="67"/>
      <c r="K1090" s="67"/>
      <c r="L1090" s="67"/>
      <c r="M1090" s="67"/>
      <c r="N1090" s="67"/>
      <c r="O1090" s="67"/>
      <c r="P1090" s="67"/>
      <c r="Q1090" s="67"/>
      <c r="R1090" s="67"/>
    </row>
    <row r="1091" ht="12.75" customHeight="1">
      <c r="C1091" s="147"/>
      <c r="D1091" s="147"/>
      <c r="E1091" s="67"/>
      <c r="F1091" s="67"/>
      <c r="G1091" s="67"/>
      <c r="H1091" s="67"/>
      <c r="I1091" s="67"/>
      <c r="J1091" s="67"/>
      <c r="K1091" s="67"/>
      <c r="L1091" s="67"/>
      <c r="M1091" s="67"/>
      <c r="N1091" s="67"/>
      <c r="O1091" s="67"/>
      <c r="P1091" s="67"/>
      <c r="Q1091" s="67"/>
      <c r="R1091" s="67"/>
    </row>
    <row r="1092" ht="12.75" customHeight="1">
      <c r="C1092" s="147"/>
      <c r="D1092" s="147"/>
      <c r="E1092" s="67"/>
      <c r="F1092" s="67"/>
      <c r="G1092" s="67"/>
      <c r="H1092" s="67"/>
      <c r="I1092" s="67"/>
      <c r="J1092" s="67"/>
      <c r="K1092" s="67"/>
      <c r="L1092" s="67"/>
      <c r="M1092" s="67"/>
      <c r="N1092" s="67"/>
      <c r="O1092" s="67"/>
      <c r="P1092" s="67"/>
      <c r="Q1092" s="67"/>
      <c r="R1092" s="67"/>
    </row>
    <row r="1093" ht="12.75" customHeight="1">
      <c r="C1093" s="147"/>
      <c r="D1093" s="147"/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  <c r="P1093" s="67"/>
      <c r="Q1093" s="67"/>
      <c r="R1093" s="67"/>
    </row>
    <row r="1094" ht="12.75" customHeight="1">
      <c r="C1094" s="147"/>
      <c r="D1094" s="147"/>
      <c r="E1094" s="67"/>
      <c r="F1094" s="67"/>
      <c r="G1094" s="67"/>
      <c r="H1094" s="67"/>
      <c r="I1094" s="67"/>
      <c r="J1094" s="67"/>
      <c r="K1094" s="67"/>
      <c r="L1094" s="67"/>
      <c r="M1094" s="67"/>
      <c r="N1094" s="67"/>
      <c r="O1094" s="67"/>
      <c r="P1094" s="67"/>
      <c r="Q1094" s="67"/>
      <c r="R1094" s="67"/>
    </row>
    <row r="1095" ht="12.75" customHeight="1">
      <c r="C1095" s="147"/>
      <c r="D1095" s="147"/>
      <c r="E1095" s="67"/>
      <c r="F1095" s="67"/>
      <c r="G1095" s="67"/>
      <c r="H1095" s="67"/>
      <c r="I1095" s="67"/>
      <c r="J1095" s="67"/>
      <c r="K1095" s="67"/>
      <c r="L1095" s="67"/>
      <c r="M1095" s="67"/>
      <c r="N1095" s="67"/>
      <c r="O1095" s="67"/>
      <c r="P1095" s="67"/>
      <c r="Q1095" s="67"/>
      <c r="R1095" s="67"/>
    </row>
    <row r="1096" ht="12.75" customHeight="1">
      <c r="C1096" s="147"/>
      <c r="D1096" s="147"/>
      <c r="E1096" s="67"/>
      <c r="F1096" s="67"/>
      <c r="G1096" s="67"/>
      <c r="H1096" s="67"/>
      <c r="I1096" s="67"/>
      <c r="J1096" s="67"/>
      <c r="K1096" s="67"/>
      <c r="L1096" s="67"/>
      <c r="M1096" s="67"/>
      <c r="N1096" s="67"/>
      <c r="O1096" s="67"/>
      <c r="P1096" s="67"/>
      <c r="Q1096" s="67"/>
      <c r="R1096" s="67"/>
    </row>
    <row r="1097" ht="12.75" customHeight="1">
      <c r="C1097" s="147"/>
      <c r="D1097" s="147"/>
      <c r="E1097" s="67"/>
      <c r="F1097" s="67"/>
      <c r="G1097" s="67"/>
      <c r="H1097" s="67"/>
      <c r="I1097" s="67"/>
      <c r="J1097" s="67"/>
      <c r="K1097" s="67"/>
      <c r="L1097" s="67"/>
      <c r="M1097" s="67"/>
      <c r="N1097" s="67"/>
      <c r="O1097" s="67"/>
      <c r="P1097" s="67"/>
      <c r="Q1097" s="67"/>
      <c r="R1097" s="67"/>
    </row>
    <row r="1098" ht="12.75" customHeight="1">
      <c r="C1098" s="147"/>
      <c r="D1098" s="147"/>
      <c r="E1098" s="67"/>
      <c r="F1098" s="67"/>
      <c r="G1098" s="67"/>
      <c r="H1098" s="67"/>
      <c r="I1098" s="67"/>
      <c r="J1098" s="67"/>
      <c r="K1098" s="67"/>
      <c r="L1098" s="67"/>
      <c r="M1098" s="67"/>
      <c r="N1098" s="67"/>
      <c r="O1098" s="67"/>
      <c r="P1098" s="67"/>
      <c r="Q1098" s="67"/>
      <c r="R1098" s="67"/>
    </row>
    <row r="1099" ht="12.75" customHeight="1">
      <c r="C1099" s="147"/>
      <c r="D1099" s="147"/>
      <c r="E1099" s="67"/>
      <c r="F1099" s="67"/>
      <c r="G1099" s="67"/>
      <c r="H1099" s="67"/>
      <c r="I1099" s="67"/>
      <c r="J1099" s="67"/>
      <c r="K1099" s="67"/>
      <c r="L1099" s="67"/>
      <c r="M1099" s="67"/>
      <c r="N1099" s="67"/>
      <c r="O1099" s="67"/>
      <c r="P1099" s="67"/>
      <c r="Q1099" s="67"/>
      <c r="R1099" s="67"/>
    </row>
    <row r="1100" ht="12.75" customHeight="1">
      <c r="C1100" s="147"/>
      <c r="D1100" s="147"/>
      <c r="E1100" s="67"/>
      <c r="F1100" s="67"/>
      <c r="G1100" s="67"/>
      <c r="H1100" s="67"/>
      <c r="I1100" s="67"/>
      <c r="J1100" s="67"/>
      <c r="K1100" s="67"/>
      <c r="L1100" s="67"/>
      <c r="M1100" s="67"/>
      <c r="N1100" s="67"/>
      <c r="O1100" s="67"/>
      <c r="P1100" s="67"/>
      <c r="Q1100" s="67"/>
      <c r="R1100" s="67"/>
    </row>
    <row r="1101" ht="12.75" customHeight="1">
      <c r="C1101" s="147"/>
      <c r="D1101" s="147"/>
      <c r="E1101" s="67"/>
      <c r="F1101" s="67"/>
      <c r="G1101" s="67"/>
      <c r="H1101" s="67"/>
      <c r="I1101" s="67"/>
      <c r="J1101" s="67"/>
      <c r="K1101" s="67"/>
      <c r="L1101" s="67"/>
      <c r="M1101" s="67"/>
      <c r="N1101" s="67"/>
      <c r="O1101" s="67"/>
      <c r="P1101" s="67"/>
      <c r="Q1101" s="67"/>
      <c r="R1101" s="67"/>
    </row>
    <row r="1102" ht="12.75" customHeight="1">
      <c r="C1102" s="147"/>
      <c r="D1102" s="147"/>
      <c r="E1102" s="67"/>
      <c r="F1102" s="67"/>
      <c r="G1102" s="67"/>
      <c r="H1102" s="67"/>
      <c r="I1102" s="67"/>
      <c r="J1102" s="67"/>
      <c r="K1102" s="67"/>
      <c r="L1102" s="67"/>
      <c r="M1102" s="67"/>
      <c r="N1102" s="67"/>
      <c r="O1102" s="67"/>
      <c r="P1102" s="67"/>
      <c r="Q1102" s="67"/>
      <c r="R1102" s="67"/>
    </row>
    <row r="1103" ht="12.75" customHeight="1">
      <c r="C1103" s="147"/>
      <c r="D1103" s="147"/>
      <c r="E1103" s="67"/>
      <c r="F1103" s="67"/>
      <c r="G1103" s="67"/>
      <c r="H1103" s="67"/>
      <c r="I1103" s="67"/>
      <c r="J1103" s="67"/>
      <c r="K1103" s="67"/>
      <c r="L1103" s="67"/>
      <c r="M1103" s="67"/>
      <c r="N1103" s="67"/>
      <c r="O1103" s="67"/>
      <c r="P1103" s="67"/>
      <c r="Q1103" s="67"/>
      <c r="R1103" s="67"/>
    </row>
    <row r="1104" ht="12.75" customHeight="1">
      <c r="C1104" s="147"/>
      <c r="D1104" s="147"/>
      <c r="E1104" s="67"/>
      <c r="F1104" s="67"/>
      <c r="G1104" s="67"/>
      <c r="H1104" s="67"/>
      <c r="I1104" s="67"/>
      <c r="J1104" s="67"/>
      <c r="K1104" s="67"/>
      <c r="L1104" s="67"/>
      <c r="M1104" s="67"/>
      <c r="N1104" s="67"/>
      <c r="O1104" s="67"/>
      <c r="P1104" s="67"/>
      <c r="Q1104" s="67"/>
      <c r="R1104" s="67"/>
    </row>
    <row r="1105" ht="12.75" customHeight="1">
      <c r="C1105" s="147"/>
      <c r="D1105" s="147"/>
      <c r="E1105" s="67"/>
      <c r="F1105" s="67"/>
      <c r="G1105" s="67"/>
      <c r="H1105" s="67"/>
      <c r="I1105" s="67"/>
      <c r="J1105" s="67"/>
      <c r="K1105" s="67"/>
      <c r="L1105" s="67"/>
      <c r="M1105" s="67"/>
      <c r="N1105" s="67"/>
      <c r="O1105" s="67"/>
      <c r="P1105" s="67"/>
      <c r="Q1105" s="67"/>
      <c r="R1105" s="67"/>
    </row>
    <row r="1106" ht="12.75" customHeight="1">
      <c r="C1106" s="147"/>
      <c r="D1106" s="147"/>
      <c r="E1106" s="67"/>
      <c r="F1106" s="67"/>
      <c r="G1106" s="67"/>
      <c r="H1106" s="67"/>
      <c r="I1106" s="67"/>
      <c r="J1106" s="67"/>
      <c r="K1106" s="67"/>
      <c r="L1106" s="67"/>
      <c r="M1106" s="67"/>
      <c r="N1106" s="67"/>
      <c r="O1106" s="67"/>
      <c r="P1106" s="67"/>
      <c r="Q1106" s="67"/>
      <c r="R1106" s="67"/>
    </row>
    <row r="1107" ht="12.75" customHeight="1">
      <c r="C1107" s="147"/>
      <c r="D1107" s="147"/>
      <c r="E1107" s="67"/>
      <c r="F1107" s="67"/>
      <c r="G1107" s="67"/>
      <c r="H1107" s="67"/>
      <c r="I1107" s="67"/>
      <c r="J1107" s="67"/>
      <c r="K1107" s="67"/>
      <c r="L1107" s="67"/>
      <c r="M1107" s="67"/>
      <c r="N1107" s="67"/>
      <c r="O1107" s="67"/>
      <c r="P1107" s="67"/>
      <c r="Q1107" s="67"/>
      <c r="R1107" s="67"/>
    </row>
    <row r="1108" ht="12.75" customHeight="1">
      <c r="C1108" s="147"/>
      <c r="D1108" s="14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7"/>
    </row>
    <row r="1109" ht="12.75" customHeight="1">
      <c r="C1109" s="147"/>
      <c r="D1109" s="147"/>
      <c r="E1109" s="67"/>
      <c r="F1109" s="67"/>
      <c r="G1109" s="67"/>
      <c r="H1109" s="67"/>
      <c r="I1109" s="67"/>
      <c r="J1109" s="67"/>
      <c r="K1109" s="67"/>
      <c r="L1109" s="67"/>
      <c r="M1109" s="67"/>
      <c r="N1109" s="67"/>
      <c r="O1109" s="67"/>
      <c r="P1109" s="67"/>
      <c r="Q1109" s="67"/>
      <c r="R1109" s="67"/>
    </row>
    <row r="1110" ht="12.75" customHeight="1">
      <c r="C1110" s="147"/>
      <c r="D1110" s="147"/>
      <c r="E1110" s="67"/>
      <c r="F1110" s="67"/>
      <c r="G1110" s="67"/>
      <c r="H1110" s="67"/>
      <c r="I1110" s="67"/>
      <c r="J1110" s="67"/>
      <c r="K1110" s="67"/>
      <c r="L1110" s="67"/>
      <c r="M1110" s="67"/>
      <c r="N1110" s="67"/>
      <c r="O1110" s="67"/>
      <c r="P1110" s="67"/>
      <c r="Q1110" s="67"/>
      <c r="R1110" s="67"/>
    </row>
    <row r="1111" ht="12.75" customHeight="1">
      <c r="C1111" s="147"/>
      <c r="D1111" s="147"/>
      <c r="E1111" s="67"/>
      <c r="F1111" s="67"/>
      <c r="G1111" s="67"/>
      <c r="H1111" s="67"/>
      <c r="I1111" s="67"/>
      <c r="J1111" s="67"/>
      <c r="K1111" s="67"/>
      <c r="L1111" s="67"/>
      <c r="M1111" s="67"/>
      <c r="N1111" s="67"/>
      <c r="O1111" s="67"/>
      <c r="P1111" s="67"/>
      <c r="Q1111" s="67"/>
      <c r="R1111" s="67"/>
    </row>
    <row r="1112" ht="12.75" customHeight="1">
      <c r="C1112" s="147"/>
      <c r="D1112" s="147"/>
      <c r="E1112" s="67"/>
      <c r="F1112" s="67"/>
      <c r="G1112" s="67"/>
      <c r="H1112" s="67"/>
      <c r="I1112" s="67"/>
      <c r="J1112" s="67"/>
      <c r="K1112" s="67"/>
      <c r="L1112" s="67"/>
      <c r="M1112" s="67"/>
      <c r="N1112" s="67"/>
      <c r="O1112" s="67"/>
      <c r="P1112" s="67"/>
      <c r="Q1112" s="67"/>
      <c r="R1112" s="67"/>
    </row>
    <row r="1113" ht="12.75" customHeight="1">
      <c r="C1113" s="147"/>
      <c r="D1113" s="147"/>
      <c r="E1113" s="67"/>
      <c r="F1113" s="67"/>
      <c r="G1113" s="67"/>
      <c r="H1113" s="67"/>
      <c r="I1113" s="67"/>
      <c r="J1113" s="67"/>
      <c r="K1113" s="67"/>
      <c r="L1113" s="67"/>
      <c r="M1113" s="67"/>
      <c r="N1113" s="67"/>
      <c r="O1113" s="67"/>
      <c r="P1113" s="67"/>
      <c r="Q1113" s="67"/>
      <c r="R1113" s="67"/>
    </row>
    <row r="1114" ht="12.75" customHeight="1">
      <c r="C1114" s="147"/>
      <c r="D1114" s="147"/>
      <c r="E1114" s="67"/>
      <c r="F1114" s="67"/>
      <c r="G1114" s="67"/>
      <c r="H1114" s="67"/>
      <c r="I1114" s="67"/>
      <c r="J1114" s="67"/>
      <c r="K1114" s="67"/>
      <c r="L1114" s="67"/>
      <c r="M1114" s="67"/>
      <c r="N1114" s="67"/>
      <c r="O1114" s="67"/>
      <c r="P1114" s="67"/>
      <c r="Q1114" s="67"/>
      <c r="R1114" s="67"/>
    </row>
    <row r="1115" ht="12.75" customHeight="1">
      <c r="C1115" s="147"/>
      <c r="D1115" s="147"/>
      <c r="E1115" s="67"/>
      <c r="F1115" s="67"/>
      <c r="G1115" s="67"/>
      <c r="H1115" s="67"/>
      <c r="I1115" s="67"/>
      <c r="J1115" s="67"/>
      <c r="K1115" s="67"/>
      <c r="L1115" s="67"/>
      <c r="M1115" s="67"/>
      <c r="N1115" s="67"/>
      <c r="O1115" s="67"/>
      <c r="P1115" s="67"/>
      <c r="Q1115" s="67"/>
      <c r="R1115" s="67"/>
    </row>
    <row r="1116" ht="12.75" customHeight="1">
      <c r="C1116" s="147"/>
      <c r="D1116" s="147"/>
      <c r="E1116" s="67"/>
      <c r="F1116" s="67"/>
      <c r="G1116" s="67"/>
      <c r="H1116" s="67"/>
      <c r="I1116" s="67"/>
      <c r="J1116" s="67"/>
      <c r="K1116" s="67"/>
      <c r="L1116" s="67"/>
      <c r="M1116" s="67"/>
      <c r="N1116" s="67"/>
      <c r="O1116" s="67"/>
      <c r="P1116" s="67"/>
      <c r="Q1116" s="67"/>
      <c r="R1116" s="67"/>
    </row>
    <row r="1117" ht="12.75" customHeight="1">
      <c r="C1117" s="147"/>
      <c r="D1117" s="147"/>
      <c r="E1117" s="67"/>
      <c r="F1117" s="67"/>
      <c r="G1117" s="67"/>
      <c r="H1117" s="67"/>
      <c r="I1117" s="67"/>
      <c r="J1117" s="67"/>
      <c r="K1117" s="67"/>
      <c r="L1117" s="67"/>
      <c r="M1117" s="67"/>
      <c r="N1117" s="67"/>
      <c r="O1117" s="67"/>
      <c r="P1117" s="67"/>
      <c r="Q1117" s="67"/>
      <c r="R1117" s="67"/>
    </row>
    <row r="1118" ht="12.75" customHeight="1">
      <c r="C1118" s="147"/>
      <c r="D1118" s="147"/>
      <c r="E1118" s="67"/>
      <c r="F1118" s="67"/>
      <c r="G1118" s="67"/>
      <c r="H1118" s="67"/>
      <c r="I1118" s="67"/>
      <c r="J1118" s="67"/>
      <c r="K1118" s="67"/>
      <c r="L1118" s="67"/>
      <c r="M1118" s="67"/>
      <c r="N1118" s="67"/>
      <c r="O1118" s="67"/>
      <c r="P1118" s="67"/>
      <c r="Q1118" s="67"/>
      <c r="R1118" s="67"/>
    </row>
    <row r="1119" ht="12.75" customHeight="1">
      <c r="C1119" s="147"/>
      <c r="D1119" s="147"/>
      <c r="E1119" s="67"/>
      <c r="F1119" s="67"/>
      <c r="G1119" s="67"/>
      <c r="H1119" s="67"/>
      <c r="I1119" s="67"/>
      <c r="J1119" s="67"/>
      <c r="K1119" s="67"/>
      <c r="L1119" s="67"/>
      <c r="M1119" s="67"/>
      <c r="N1119" s="67"/>
      <c r="O1119" s="67"/>
      <c r="P1119" s="67"/>
      <c r="Q1119" s="67"/>
      <c r="R1119" s="67"/>
    </row>
    <row r="1120" ht="12.75" customHeight="1">
      <c r="C1120" s="147"/>
      <c r="D1120" s="147"/>
      <c r="E1120" s="67"/>
      <c r="F1120" s="67"/>
      <c r="G1120" s="67"/>
      <c r="H1120" s="67"/>
      <c r="I1120" s="67"/>
      <c r="J1120" s="67"/>
      <c r="K1120" s="67"/>
      <c r="L1120" s="67"/>
      <c r="M1120" s="67"/>
      <c r="N1120" s="67"/>
      <c r="O1120" s="67"/>
      <c r="P1120" s="67"/>
      <c r="Q1120" s="67"/>
      <c r="R1120" s="67"/>
    </row>
    <row r="1121" ht="12.75" customHeight="1">
      <c r="C1121" s="147"/>
      <c r="D1121" s="147"/>
      <c r="E1121" s="67"/>
      <c r="F1121" s="67"/>
      <c r="G1121" s="67"/>
      <c r="H1121" s="67"/>
      <c r="I1121" s="67"/>
      <c r="J1121" s="67"/>
      <c r="K1121" s="67"/>
      <c r="L1121" s="67"/>
      <c r="M1121" s="67"/>
      <c r="N1121" s="67"/>
      <c r="O1121" s="67"/>
      <c r="P1121" s="67"/>
      <c r="Q1121" s="67"/>
      <c r="R1121" s="67"/>
    </row>
    <row r="1122" ht="12.75" customHeight="1">
      <c r="C1122" s="147"/>
      <c r="D1122" s="147"/>
      <c r="E1122" s="67"/>
      <c r="F1122" s="67"/>
      <c r="G1122" s="67"/>
      <c r="H1122" s="67"/>
      <c r="I1122" s="67"/>
      <c r="J1122" s="67"/>
      <c r="K1122" s="67"/>
      <c r="L1122" s="67"/>
      <c r="M1122" s="67"/>
      <c r="N1122" s="67"/>
      <c r="O1122" s="67"/>
      <c r="P1122" s="67"/>
      <c r="Q1122" s="67"/>
      <c r="R1122" s="67"/>
    </row>
    <row r="1123" ht="12.75" customHeight="1">
      <c r="C1123" s="147"/>
      <c r="D1123" s="147"/>
      <c r="E1123" s="67"/>
      <c r="F1123" s="67"/>
      <c r="G1123" s="67"/>
      <c r="H1123" s="67"/>
      <c r="I1123" s="67"/>
      <c r="J1123" s="67"/>
      <c r="K1123" s="67"/>
      <c r="L1123" s="67"/>
      <c r="M1123" s="67"/>
      <c r="N1123" s="67"/>
      <c r="O1123" s="67"/>
      <c r="P1123" s="67"/>
      <c r="Q1123" s="67"/>
      <c r="R1123" s="67"/>
    </row>
    <row r="1124" ht="12.75" customHeight="1">
      <c r="C1124" s="147"/>
      <c r="D1124" s="147"/>
      <c r="E1124" s="67"/>
      <c r="F1124" s="67"/>
      <c r="G1124" s="67"/>
      <c r="H1124" s="67"/>
      <c r="I1124" s="67"/>
      <c r="J1124" s="67"/>
      <c r="K1124" s="67"/>
      <c r="L1124" s="67"/>
      <c r="M1124" s="67"/>
      <c r="N1124" s="67"/>
      <c r="O1124" s="67"/>
      <c r="P1124" s="67"/>
      <c r="Q1124" s="67"/>
      <c r="R1124" s="67"/>
    </row>
    <row r="1125" ht="12.75" customHeight="1">
      <c r="C1125" s="147"/>
      <c r="D1125" s="147"/>
      <c r="E1125" s="67"/>
      <c r="F1125" s="67"/>
      <c r="G1125" s="67"/>
      <c r="H1125" s="67"/>
      <c r="I1125" s="67"/>
      <c r="J1125" s="67"/>
      <c r="K1125" s="67"/>
      <c r="L1125" s="67"/>
      <c r="M1125" s="67"/>
      <c r="N1125" s="67"/>
      <c r="O1125" s="67"/>
      <c r="P1125" s="67"/>
      <c r="Q1125" s="67"/>
      <c r="R1125" s="67"/>
    </row>
    <row r="1126" ht="12.75" customHeight="1">
      <c r="C1126" s="147"/>
      <c r="D1126" s="147"/>
      <c r="E1126" s="67"/>
      <c r="F1126" s="67"/>
      <c r="G1126" s="67"/>
      <c r="H1126" s="67"/>
      <c r="I1126" s="67"/>
      <c r="J1126" s="67"/>
      <c r="K1126" s="67"/>
      <c r="L1126" s="67"/>
      <c r="M1126" s="67"/>
      <c r="N1126" s="67"/>
      <c r="O1126" s="67"/>
      <c r="P1126" s="67"/>
      <c r="Q1126" s="67"/>
      <c r="R1126" s="67"/>
    </row>
    <row r="1127" ht="12.75" customHeight="1">
      <c r="C1127" s="147"/>
      <c r="D1127" s="147"/>
      <c r="E1127" s="67"/>
      <c r="F1127" s="67"/>
      <c r="G1127" s="67"/>
      <c r="H1127" s="67"/>
      <c r="I1127" s="67"/>
      <c r="J1127" s="67"/>
      <c r="K1127" s="67"/>
      <c r="L1127" s="67"/>
      <c r="M1127" s="67"/>
      <c r="N1127" s="67"/>
      <c r="O1127" s="67"/>
      <c r="P1127" s="67"/>
      <c r="Q1127" s="67"/>
      <c r="R1127" s="67"/>
    </row>
    <row r="1128" ht="12.75" customHeight="1">
      <c r="C1128" s="147"/>
      <c r="D1128" s="147"/>
      <c r="E1128" s="67"/>
      <c r="F1128" s="67"/>
      <c r="G1128" s="67"/>
      <c r="H1128" s="67"/>
      <c r="I1128" s="67"/>
      <c r="J1128" s="67"/>
      <c r="K1128" s="67"/>
      <c r="L1128" s="67"/>
      <c r="M1128" s="67"/>
      <c r="N1128" s="67"/>
      <c r="O1128" s="67"/>
      <c r="P1128" s="67"/>
      <c r="Q1128" s="67"/>
      <c r="R1128" s="67"/>
    </row>
    <row r="1129" ht="12.75" customHeight="1">
      <c r="C1129" s="147"/>
      <c r="D1129" s="147"/>
      <c r="E1129" s="67"/>
      <c r="F1129" s="67"/>
      <c r="G1129" s="67"/>
      <c r="H1129" s="67"/>
      <c r="I1129" s="67"/>
      <c r="J1129" s="67"/>
      <c r="K1129" s="67"/>
      <c r="L1129" s="67"/>
      <c r="M1129" s="67"/>
      <c r="N1129" s="67"/>
      <c r="O1129" s="67"/>
      <c r="P1129" s="67"/>
      <c r="Q1129" s="67"/>
      <c r="R1129" s="67"/>
    </row>
    <row r="1130" ht="12.75" customHeight="1">
      <c r="C1130" s="147"/>
      <c r="D1130" s="147"/>
      <c r="E1130" s="67"/>
      <c r="F1130" s="67"/>
      <c r="G1130" s="67"/>
      <c r="H1130" s="67"/>
      <c r="I1130" s="67"/>
      <c r="J1130" s="67"/>
      <c r="K1130" s="67"/>
      <c r="L1130" s="67"/>
      <c r="M1130" s="67"/>
      <c r="N1130" s="67"/>
      <c r="O1130" s="67"/>
      <c r="P1130" s="67"/>
      <c r="Q1130" s="67"/>
      <c r="R1130" s="67"/>
    </row>
    <row r="1131" ht="12.75" customHeight="1">
      <c r="C1131" s="147"/>
      <c r="D1131" s="147"/>
      <c r="E1131" s="67"/>
      <c r="F1131" s="67"/>
      <c r="G1131" s="67"/>
      <c r="H1131" s="67"/>
      <c r="I1131" s="67"/>
      <c r="J1131" s="67"/>
      <c r="K1131" s="67"/>
      <c r="L1131" s="67"/>
      <c r="M1131" s="67"/>
      <c r="N1131" s="67"/>
      <c r="O1131" s="67"/>
      <c r="P1131" s="67"/>
      <c r="Q1131" s="67"/>
      <c r="R1131" s="67"/>
    </row>
    <row r="1132" ht="12.75" customHeight="1">
      <c r="C1132" s="147"/>
      <c r="D1132" s="147"/>
      <c r="E1132" s="67"/>
      <c r="F1132" s="67"/>
      <c r="G1132" s="67"/>
      <c r="H1132" s="67"/>
      <c r="I1132" s="67"/>
      <c r="J1132" s="67"/>
      <c r="K1132" s="67"/>
      <c r="L1132" s="67"/>
      <c r="M1132" s="67"/>
      <c r="N1132" s="67"/>
      <c r="O1132" s="67"/>
      <c r="P1132" s="67"/>
      <c r="Q1132" s="67"/>
      <c r="R1132" s="67"/>
    </row>
    <row r="1133" ht="12.75" customHeight="1">
      <c r="C1133" s="147"/>
      <c r="D1133" s="147"/>
      <c r="E1133" s="67"/>
      <c r="F1133" s="67"/>
      <c r="G1133" s="67"/>
      <c r="H1133" s="67"/>
      <c r="I1133" s="67"/>
      <c r="J1133" s="67"/>
      <c r="K1133" s="67"/>
      <c r="L1133" s="67"/>
      <c r="M1133" s="67"/>
      <c r="N1133" s="67"/>
      <c r="O1133" s="67"/>
      <c r="P1133" s="67"/>
      <c r="Q1133" s="67"/>
      <c r="R1133" s="67"/>
    </row>
    <row r="1134" ht="12.75" customHeight="1">
      <c r="C1134" s="147"/>
      <c r="D1134" s="147"/>
      <c r="E1134" s="67"/>
      <c r="F1134" s="67"/>
      <c r="G1134" s="67"/>
      <c r="H1134" s="67"/>
      <c r="I1134" s="67"/>
      <c r="J1134" s="67"/>
      <c r="K1134" s="67"/>
      <c r="L1134" s="67"/>
      <c r="M1134" s="67"/>
      <c r="N1134" s="67"/>
      <c r="O1134" s="67"/>
      <c r="P1134" s="67"/>
      <c r="Q1134" s="67"/>
      <c r="R1134" s="67"/>
    </row>
    <row r="1135" ht="12.75" customHeight="1">
      <c r="C1135" s="147"/>
      <c r="D1135" s="147"/>
      <c r="E1135" s="67"/>
      <c r="F1135" s="67"/>
      <c r="G1135" s="67"/>
      <c r="H1135" s="67"/>
      <c r="I1135" s="67"/>
      <c r="J1135" s="67"/>
      <c r="K1135" s="67"/>
      <c r="L1135" s="67"/>
      <c r="M1135" s="67"/>
      <c r="N1135" s="67"/>
      <c r="O1135" s="67"/>
      <c r="P1135" s="67"/>
      <c r="Q1135" s="67"/>
      <c r="R1135" s="67"/>
    </row>
    <row r="1136" ht="12.75" customHeight="1">
      <c r="C1136" s="147"/>
      <c r="D1136" s="147"/>
      <c r="E1136" s="67"/>
      <c r="F1136" s="67"/>
      <c r="G1136" s="67"/>
      <c r="H1136" s="67"/>
      <c r="I1136" s="67"/>
      <c r="J1136" s="67"/>
      <c r="K1136" s="67"/>
      <c r="L1136" s="67"/>
      <c r="M1136" s="67"/>
      <c r="N1136" s="67"/>
      <c r="O1136" s="67"/>
      <c r="P1136" s="67"/>
      <c r="Q1136" s="67"/>
      <c r="R1136" s="67"/>
    </row>
    <row r="1137" ht="12.75" customHeight="1">
      <c r="C1137" s="147"/>
      <c r="D1137" s="147"/>
      <c r="E1137" s="67"/>
      <c r="F1137" s="67"/>
      <c r="G1137" s="67"/>
      <c r="H1137" s="67"/>
      <c r="I1137" s="67"/>
      <c r="J1137" s="67"/>
      <c r="K1137" s="67"/>
      <c r="L1137" s="67"/>
      <c r="M1137" s="67"/>
      <c r="N1137" s="67"/>
      <c r="O1137" s="67"/>
      <c r="P1137" s="67"/>
      <c r="Q1137" s="67"/>
      <c r="R1137" s="67"/>
    </row>
    <row r="1138" ht="12.75" customHeight="1">
      <c r="C1138" s="147"/>
      <c r="D1138" s="147"/>
      <c r="E1138" s="67"/>
      <c r="F1138" s="67"/>
      <c r="G1138" s="67"/>
      <c r="H1138" s="67"/>
      <c r="I1138" s="67"/>
      <c r="J1138" s="67"/>
      <c r="K1138" s="67"/>
      <c r="L1138" s="67"/>
      <c r="M1138" s="67"/>
      <c r="N1138" s="67"/>
      <c r="O1138" s="67"/>
      <c r="P1138" s="67"/>
      <c r="Q1138" s="67"/>
      <c r="R1138" s="67"/>
    </row>
    <row r="1139" ht="12.75" customHeight="1">
      <c r="C1139" s="147"/>
      <c r="D1139" s="147"/>
      <c r="E1139" s="67"/>
      <c r="F1139" s="67"/>
      <c r="G1139" s="67"/>
      <c r="H1139" s="67"/>
      <c r="I1139" s="67"/>
      <c r="J1139" s="67"/>
      <c r="K1139" s="67"/>
      <c r="L1139" s="67"/>
      <c r="M1139" s="67"/>
      <c r="N1139" s="67"/>
      <c r="O1139" s="67"/>
      <c r="P1139" s="67"/>
      <c r="Q1139" s="67"/>
      <c r="R1139" s="67"/>
    </row>
    <row r="1140" ht="12.75" customHeight="1">
      <c r="C1140" s="147"/>
      <c r="D1140" s="147"/>
      <c r="E1140" s="67"/>
      <c r="F1140" s="67"/>
      <c r="G1140" s="67"/>
      <c r="H1140" s="67"/>
      <c r="I1140" s="67"/>
      <c r="J1140" s="67"/>
      <c r="K1140" s="67"/>
      <c r="L1140" s="67"/>
      <c r="M1140" s="67"/>
      <c r="N1140" s="67"/>
      <c r="O1140" s="67"/>
      <c r="P1140" s="67"/>
      <c r="Q1140" s="67"/>
      <c r="R1140" s="67"/>
    </row>
    <row r="1141" ht="12.75" customHeight="1">
      <c r="C1141" s="147"/>
      <c r="D1141" s="147"/>
      <c r="E1141" s="67"/>
      <c r="F1141" s="67"/>
      <c r="G1141" s="67"/>
      <c r="H1141" s="67"/>
      <c r="I1141" s="67"/>
      <c r="J1141" s="67"/>
      <c r="K1141" s="67"/>
      <c r="L1141" s="67"/>
      <c r="M1141" s="67"/>
      <c r="N1141" s="67"/>
      <c r="O1141" s="67"/>
      <c r="P1141" s="67"/>
      <c r="Q1141" s="67"/>
      <c r="R1141" s="67"/>
    </row>
    <row r="1142" ht="12.75" customHeight="1">
      <c r="C1142" s="147"/>
      <c r="D1142" s="147"/>
      <c r="E1142" s="67"/>
      <c r="F1142" s="67"/>
      <c r="G1142" s="67"/>
      <c r="H1142" s="67"/>
      <c r="I1142" s="67"/>
      <c r="J1142" s="67"/>
      <c r="K1142" s="67"/>
      <c r="L1142" s="67"/>
      <c r="M1142" s="67"/>
      <c r="N1142" s="67"/>
      <c r="O1142" s="67"/>
      <c r="P1142" s="67"/>
      <c r="Q1142" s="67"/>
      <c r="R1142" s="67"/>
    </row>
    <row r="1143" ht="12.75" customHeight="1">
      <c r="C1143" s="147"/>
      <c r="D1143" s="147"/>
      <c r="E1143" s="67"/>
      <c r="F1143" s="67"/>
      <c r="G1143" s="67"/>
      <c r="H1143" s="67"/>
      <c r="I1143" s="67"/>
      <c r="J1143" s="67"/>
      <c r="K1143" s="67"/>
      <c r="L1143" s="67"/>
      <c r="M1143" s="67"/>
      <c r="N1143" s="67"/>
      <c r="O1143" s="67"/>
      <c r="P1143" s="67"/>
      <c r="Q1143" s="67"/>
      <c r="R1143" s="67"/>
    </row>
    <row r="1144" ht="12.75" customHeight="1">
      <c r="C1144" s="147"/>
      <c r="D1144" s="147"/>
      <c r="E1144" s="67"/>
      <c r="F1144" s="67"/>
      <c r="G1144" s="67"/>
      <c r="H1144" s="67"/>
      <c r="I1144" s="67"/>
      <c r="J1144" s="67"/>
      <c r="K1144" s="67"/>
      <c r="L1144" s="67"/>
      <c r="M1144" s="67"/>
      <c r="N1144" s="67"/>
      <c r="O1144" s="67"/>
      <c r="P1144" s="67"/>
      <c r="Q1144" s="67"/>
      <c r="R1144" s="67"/>
    </row>
    <row r="1145" ht="12.75" customHeight="1">
      <c r="C1145" s="147"/>
      <c r="D1145" s="147"/>
      <c r="E1145" s="67"/>
      <c r="F1145" s="67"/>
      <c r="G1145" s="67"/>
      <c r="H1145" s="67"/>
      <c r="I1145" s="67"/>
      <c r="J1145" s="67"/>
      <c r="K1145" s="67"/>
      <c r="L1145" s="67"/>
      <c r="M1145" s="67"/>
      <c r="N1145" s="67"/>
      <c r="O1145" s="67"/>
      <c r="P1145" s="67"/>
      <c r="Q1145" s="67"/>
      <c r="R1145" s="67"/>
    </row>
    <row r="1146" ht="12.75" customHeight="1">
      <c r="C1146" s="147"/>
      <c r="D1146" s="147"/>
      <c r="E1146" s="67"/>
      <c r="F1146" s="67"/>
      <c r="G1146" s="67"/>
      <c r="H1146" s="67"/>
      <c r="I1146" s="67"/>
      <c r="J1146" s="67"/>
      <c r="K1146" s="67"/>
      <c r="L1146" s="67"/>
      <c r="M1146" s="67"/>
      <c r="N1146" s="67"/>
      <c r="O1146" s="67"/>
      <c r="P1146" s="67"/>
      <c r="Q1146" s="67"/>
      <c r="R1146" s="67"/>
    </row>
    <row r="1147" ht="12.75" customHeight="1">
      <c r="C1147" s="147"/>
      <c r="D1147" s="147"/>
      <c r="E1147" s="67"/>
      <c r="F1147" s="67"/>
      <c r="G1147" s="67"/>
      <c r="H1147" s="67"/>
      <c r="I1147" s="67"/>
      <c r="J1147" s="67"/>
      <c r="K1147" s="67"/>
      <c r="L1147" s="67"/>
      <c r="M1147" s="67"/>
      <c r="N1147" s="67"/>
      <c r="O1147" s="67"/>
      <c r="P1147" s="67"/>
      <c r="Q1147" s="67"/>
      <c r="R1147" s="67"/>
    </row>
    <row r="1148" ht="12.75" customHeight="1">
      <c r="C1148" s="147"/>
      <c r="D1148" s="147"/>
      <c r="E1148" s="67"/>
      <c r="F1148" s="67"/>
      <c r="G1148" s="67"/>
      <c r="H1148" s="67"/>
      <c r="I1148" s="67"/>
      <c r="J1148" s="67"/>
      <c r="K1148" s="67"/>
      <c r="L1148" s="67"/>
      <c r="M1148" s="67"/>
      <c r="N1148" s="67"/>
      <c r="O1148" s="67"/>
      <c r="P1148" s="67"/>
      <c r="Q1148" s="67"/>
      <c r="R1148" s="67"/>
    </row>
    <row r="1149" ht="12.75" customHeight="1">
      <c r="C1149" s="147"/>
      <c r="D1149" s="147"/>
      <c r="E1149" s="67"/>
      <c r="F1149" s="67"/>
      <c r="G1149" s="67"/>
      <c r="H1149" s="67"/>
      <c r="I1149" s="67"/>
      <c r="J1149" s="67"/>
      <c r="K1149" s="67"/>
      <c r="L1149" s="67"/>
      <c r="M1149" s="67"/>
      <c r="N1149" s="67"/>
      <c r="O1149" s="67"/>
      <c r="P1149" s="67"/>
      <c r="Q1149" s="67"/>
      <c r="R1149" s="67"/>
    </row>
    <row r="1150" ht="12.75" customHeight="1">
      <c r="C1150" s="147"/>
      <c r="D1150" s="147"/>
      <c r="E1150" s="67"/>
      <c r="F1150" s="67"/>
      <c r="G1150" s="67"/>
      <c r="H1150" s="67"/>
      <c r="I1150" s="67"/>
      <c r="J1150" s="67"/>
      <c r="K1150" s="67"/>
      <c r="L1150" s="67"/>
      <c r="M1150" s="67"/>
      <c r="N1150" s="67"/>
      <c r="O1150" s="67"/>
      <c r="P1150" s="67"/>
      <c r="Q1150" s="67"/>
      <c r="R1150" s="67"/>
    </row>
    <row r="1151" ht="12.75" customHeight="1">
      <c r="C1151" s="147"/>
      <c r="D1151" s="147"/>
      <c r="E1151" s="67"/>
      <c r="F1151" s="67"/>
      <c r="G1151" s="67"/>
      <c r="H1151" s="67"/>
      <c r="I1151" s="67"/>
      <c r="J1151" s="67"/>
      <c r="K1151" s="67"/>
      <c r="L1151" s="67"/>
      <c r="M1151" s="67"/>
      <c r="N1151" s="67"/>
      <c r="O1151" s="67"/>
      <c r="P1151" s="67"/>
      <c r="Q1151" s="67"/>
      <c r="R1151" s="67"/>
    </row>
    <row r="1152" ht="12.75" customHeight="1">
      <c r="C1152" s="147"/>
      <c r="D1152" s="147"/>
      <c r="E1152" s="67"/>
      <c r="F1152" s="67"/>
      <c r="G1152" s="67"/>
      <c r="H1152" s="67"/>
      <c r="I1152" s="67"/>
      <c r="J1152" s="67"/>
      <c r="K1152" s="67"/>
      <c r="L1152" s="67"/>
      <c r="M1152" s="67"/>
      <c r="N1152" s="67"/>
      <c r="O1152" s="67"/>
      <c r="P1152" s="67"/>
      <c r="Q1152" s="67"/>
      <c r="R1152" s="67"/>
    </row>
    <row r="1153" ht="12.75" customHeight="1">
      <c r="C1153" s="147"/>
      <c r="D1153" s="147"/>
      <c r="E1153" s="67"/>
      <c r="F1153" s="67"/>
      <c r="G1153" s="67"/>
      <c r="H1153" s="67"/>
      <c r="I1153" s="67"/>
      <c r="J1153" s="67"/>
      <c r="K1153" s="67"/>
      <c r="L1153" s="67"/>
      <c r="M1153" s="67"/>
      <c r="N1153" s="67"/>
      <c r="O1153" s="67"/>
      <c r="P1153" s="67"/>
      <c r="Q1153" s="67"/>
      <c r="R1153" s="67"/>
    </row>
    <row r="1154" ht="12.75" customHeight="1">
      <c r="C1154" s="147"/>
      <c r="D1154" s="147"/>
      <c r="E1154" s="67"/>
      <c r="F1154" s="67"/>
      <c r="G1154" s="67"/>
      <c r="H1154" s="67"/>
      <c r="I1154" s="67"/>
      <c r="J1154" s="67"/>
      <c r="K1154" s="67"/>
      <c r="L1154" s="67"/>
      <c r="M1154" s="67"/>
      <c r="N1154" s="67"/>
      <c r="O1154" s="67"/>
      <c r="P1154" s="67"/>
      <c r="Q1154" s="67"/>
      <c r="R1154" s="67"/>
    </row>
    <row r="1155" ht="12.75" customHeight="1">
      <c r="C1155" s="147"/>
      <c r="D1155" s="147"/>
      <c r="E1155" s="67"/>
      <c r="F1155" s="67"/>
      <c r="G1155" s="67"/>
      <c r="H1155" s="67"/>
      <c r="I1155" s="67"/>
      <c r="J1155" s="67"/>
      <c r="K1155" s="67"/>
      <c r="L1155" s="67"/>
      <c r="M1155" s="67"/>
      <c r="N1155" s="67"/>
      <c r="O1155" s="67"/>
      <c r="P1155" s="67"/>
      <c r="Q1155" s="67"/>
      <c r="R1155" s="67"/>
    </row>
    <row r="1156" ht="12.75" customHeight="1">
      <c r="C1156" s="147"/>
      <c r="D1156" s="147"/>
      <c r="E1156" s="67"/>
      <c r="F1156" s="67"/>
      <c r="G1156" s="67"/>
      <c r="H1156" s="67"/>
      <c r="I1156" s="67"/>
      <c r="J1156" s="67"/>
      <c r="K1156" s="67"/>
      <c r="L1156" s="67"/>
      <c r="M1156" s="67"/>
      <c r="N1156" s="67"/>
      <c r="O1156" s="67"/>
      <c r="P1156" s="67"/>
      <c r="Q1156" s="67"/>
      <c r="R1156" s="67"/>
    </row>
    <row r="1157" ht="12.75" customHeight="1">
      <c r="C1157" s="147"/>
      <c r="D1157" s="147"/>
      <c r="E1157" s="67"/>
      <c r="F1157" s="67"/>
      <c r="G1157" s="67"/>
      <c r="H1157" s="67"/>
      <c r="I1157" s="67"/>
      <c r="J1157" s="67"/>
      <c r="K1157" s="67"/>
      <c r="L1157" s="67"/>
      <c r="M1157" s="67"/>
      <c r="N1157" s="67"/>
      <c r="O1157" s="67"/>
      <c r="P1157" s="67"/>
      <c r="Q1157" s="67"/>
      <c r="R1157" s="67"/>
    </row>
    <row r="1158" ht="12.75" customHeight="1">
      <c r="C1158" s="147"/>
      <c r="D1158" s="147"/>
      <c r="E1158" s="67"/>
      <c r="F1158" s="67"/>
      <c r="G1158" s="67"/>
      <c r="H1158" s="67"/>
      <c r="I1158" s="67"/>
      <c r="J1158" s="67"/>
      <c r="K1158" s="67"/>
      <c r="L1158" s="67"/>
      <c r="M1158" s="67"/>
      <c r="N1158" s="67"/>
      <c r="O1158" s="67"/>
      <c r="P1158" s="67"/>
      <c r="Q1158" s="67"/>
      <c r="R1158" s="67"/>
    </row>
    <row r="1159" ht="12.75" customHeight="1">
      <c r="C1159" s="147"/>
      <c r="D1159" s="147"/>
      <c r="E1159" s="67"/>
      <c r="F1159" s="67"/>
      <c r="G1159" s="67"/>
      <c r="H1159" s="67"/>
      <c r="I1159" s="67"/>
      <c r="J1159" s="67"/>
      <c r="K1159" s="67"/>
      <c r="L1159" s="67"/>
      <c r="M1159" s="67"/>
      <c r="N1159" s="67"/>
      <c r="O1159" s="67"/>
      <c r="P1159" s="67"/>
      <c r="Q1159" s="67"/>
      <c r="R1159" s="67"/>
    </row>
    <row r="1160" ht="12.75" customHeight="1">
      <c r="C1160" s="147"/>
      <c r="D1160" s="147"/>
      <c r="E1160" s="67"/>
      <c r="F1160" s="67"/>
      <c r="G1160" s="67"/>
      <c r="H1160" s="67"/>
      <c r="I1160" s="67"/>
      <c r="J1160" s="67"/>
      <c r="K1160" s="67"/>
      <c r="L1160" s="67"/>
      <c r="M1160" s="67"/>
      <c r="N1160" s="67"/>
      <c r="O1160" s="67"/>
      <c r="P1160" s="67"/>
      <c r="Q1160" s="67"/>
      <c r="R1160" s="67"/>
    </row>
    <row r="1161" ht="12.75" customHeight="1">
      <c r="C1161" s="147"/>
      <c r="D1161" s="147"/>
      <c r="E1161" s="67"/>
      <c r="F1161" s="67"/>
      <c r="G1161" s="67"/>
      <c r="H1161" s="67"/>
      <c r="I1161" s="67"/>
      <c r="J1161" s="67"/>
      <c r="K1161" s="67"/>
      <c r="L1161" s="67"/>
      <c r="M1161" s="67"/>
      <c r="N1161" s="67"/>
      <c r="O1161" s="67"/>
      <c r="P1161" s="67"/>
      <c r="Q1161" s="67"/>
      <c r="R1161" s="67"/>
    </row>
    <row r="1162" ht="12.75" customHeight="1">
      <c r="C1162" s="147"/>
      <c r="D1162" s="147"/>
      <c r="E1162" s="67"/>
      <c r="F1162" s="67"/>
      <c r="G1162" s="67"/>
      <c r="H1162" s="67"/>
      <c r="I1162" s="67"/>
      <c r="J1162" s="67"/>
      <c r="K1162" s="67"/>
      <c r="L1162" s="67"/>
      <c r="M1162" s="67"/>
      <c r="N1162" s="67"/>
      <c r="O1162" s="67"/>
      <c r="P1162" s="67"/>
      <c r="Q1162" s="67"/>
      <c r="R1162" s="67"/>
    </row>
    <row r="1163" ht="12.75" customHeight="1">
      <c r="C1163" s="147"/>
      <c r="D1163" s="147"/>
      <c r="E1163" s="67"/>
      <c r="F1163" s="67"/>
      <c r="G1163" s="67"/>
      <c r="H1163" s="67"/>
      <c r="I1163" s="67"/>
      <c r="J1163" s="67"/>
      <c r="K1163" s="67"/>
      <c r="L1163" s="67"/>
      <c r="M1163" s="67"/>
      <c r="N1163" s="67"/>
      <c r="O1163" s="67"/>
      <c r="P1163" s="67"/>
      <c r="Q1163" s="67"/>
      <c r="R1163" s="67"/>
    </row>
    <row r="1164" ht="12.75" customHeight="1">
      <c r="C1164" s="147"/>
      <c r="D1164" s="147"/>
      <c r="E1164" s="67"/>
      <c r="F1164" s="67"/>
      <c r="G1164" s="67"/>
      <c r="H1164" s="67"/>
      <c r="I1164" s="67"/>
      <c r="J1164" s="67"/>
      <c r="K1164" s="67"/>
      <c r="L1164" s="67"/>
      <c r="M1164" s="67"/>
      <c r="N1164" s="67"/>
      <c r="O1164" s="67"/>
      <c r="P1164" s="67"/>
      <c r="Q1164" s="67"/>
      <c r="R1164" s="67"/>
    </row>
    <row r="1165" ht="12.75" customHeight="1">
      <c r="C1165" s="147"/>
      <c r="D1165" s="147"/>
      <c r="E1165" s="67"/>
      <c r="F1165" s="67"/>
      <c r="G1165" s="67"/>
      <c r="H1165" s="67"/>
      <c r="I1165" s="67"/>
      <c r="J1165" s="67"/>
      <c r="K1165" s="67"/>
      <c r="L1165" s="67"/>
      <c r="M1165" s="67"/>
      <c r="N1165" s="67"/>
      <c r="O1165" s="67"/>
      <c r="P1165" s="67"/>
      <c r="Q1165" s="67"/>
      <c r="R1165" s="67"/>
    </row>
    <row r="1166" ht="12.75" customHeight="1">
      <c r="C1166" s="147"/>
      <c r="D1166" s="147"/>
      <c r="E1166" s="67"/>
      <c r="F1166" s="67"/>
      <c r="G1166" s="67"/>
      <c r="H1166" s="67"/>
      <c r="I1166" s="67"/>
      <c r="J1166" s="67"/>
      <c r="K1166" s="67"/>
      <c r="L1166" s="67"/>
      <c r="M1166" s="67"/>
      <c r="N1166" s="67"/>
      <c r="O1166" s="67"/>
      <c r="P1166" s="67"/>
      <c r="Q1166" s="67"/>
      <c r="R1166" s="67"/>
    </row>
    <row r="1167" ht="12.75" customHeight="1">
      <c r="C1167" s="147"/>
      <c r="D1167" s="147"/>
      <c r="E1167" s="67"/>
      <c r="F1167" s="67"/>
      <c r="G1167" s="67"/>
      <c r="H1167" s="67"/>
      <c r="I1167" s="67"/>
      <c r="J1167" s="67"/>
      <c r="K1167" s="67"/>
      <c r="L1167" s="67"/>
      <c r="M1167" s="67"/>
      <c r="N1167" s="67"/>
      <c r="O1167" s="67"/>
      <c r="P1167" s="67"/>
      <c r="Q1167" s="67"/>
      <c r="R1167" s="67"/>
    </row>
    <row r="1168" ht="12.75" customHeight="1">
      <c r="C1168" s="147"/>
      <c r="D1168" s="147"/>
      <c r="E1168" s="67"/>
      <c r="F1168" s="67"/>
      <c r="G1168" s="67"/>
      <c r="H1168" s="67"/>
      <c r="I1168" s="67"/>
      <c r="J1168" s="67"/>
      <c r="K1168" s="67"/>
      <c r="L1168" s="67"/>
      <c r="M1168" s="67"/>
      <c r="N1168" s="67"/>
      <c r="O1168" s="67"/>
      <c r="P1168" s="67"/>
      <c r="Q1168" s="67"/>
      <c r="R1168" s="67"/>
    </row>
    <row r="1169" ht="12.75" customHeight="1">
      <c r="C1169" s="147"/>
      <c r="D1169" s="147"/>
      <c r="E1169" s="67"/>
      <c r="F1169" s="67"/>
      <c r="G1169" s="67"/>
      <c r="H1169" s="67"/>
      <c r="I1169" s="67"/>
      <c r="J1169" s="67"/>
      <c r="K1169" s="67"/>
      <c r="L1169" s="67"/>
      <c r="M1169" s="67"/>
      <c r="N1169" s="67"/>
      <c r="O1169" s="67"/>
      <c r="P1169" s="67"/>
      <c r="Q1169" s="67"/>
      <c r="R1169" s="67"/>
    </row>
    <row r="1170" ht="12.75" customHeight="1">
      <c r="C1170" s="147"/>
      <c r="D1170" s="147"/>
      <c r="E1170" s="67"/>
      <c r="F1170" s="67"/>
      <c r="G1170" s="67"/>
      <c r="H1170" s="67"/>
      <c r="I1170" s="67"/>
      <c r="J1170" s="67"/>
      <c r="K1170" s="67"/>
      <c r="L1170" s="67"/>
      <c r="M1170" s="67"/>
      <c r="N1170" s="67"/>
      <c r="O1170" s="67"/>
      <c r="P1170" s="67"/>
      <c r="Q1170" s="67"/>
      <c r="R1170" s="67"/>
    </row>
    <row r="1171" ht="12.75" customHeight="1">
      <c r="C1171" s="147"/>
      <c r="D1171" s="147"/>
      <c r="E1171" s="67"/>
      <c r="F1171" s="67"/>
      <c r="G1171" s="67"/>
      <c r="H1171" s="67"/>
      <c r="I1171" s="67"/>
      <c r="J1171" s="67"/>
      <c r="K1171" s="67"/>
      <c r="L1171" s="67"/>
      <c r="M1171" s="67"/>
      <c r="N1171" s="67"/>
      <c r="O1171" s="67"/>
      <c r="P1171" s="67"/>
      <c r="Q1171" s="67"/>
      <c r="R1171" s="67"/>
    </row>
    <row r="1172" ht="12.75" customHeight="1">
      <c r="C1172" s="147"/>
      <c r="D1172" s="147"/>
      <c r="E1172" s="67"/>
      <c r="F1172" s="67"/>
      <c r="G1172" s="67"/>
      <c r="H1172" s="67"/>
      <c r="I1172" s="67"/>
      <c r="J1172" s="67"/>
      <c r="K1172" s="67"/>
      <c r="L1172" s="67"/>
      <c r="M1172" s="67"/>
      <c r="N1172" s="67"/>
      <c r="O1172" s="67"/>
      <c r="P1172" s="67"/>
      <c r="Q1172" s="67"/>
      <c r="R1172" s="67"/>
    </row>
    <row r="1173" ht="12.75" customHeight="1">
      <c r="C1173" s="147"/>
      <c r="D1173" s="147"/>
      <c r="E1173" s="67"/>
      <c r="F1173" s="67"/>
      <c r="G1173" s="67"/>
      <c r="H1173" s="67"/>
      <c r="I1173" s="67"/>
      <c r="J1173" s="67"/>
      <c r="K1173" s="67"/>
      <c r="L1173" s="67"/>
      <c r="M1173" s="67"/>
      <c r="N1173" s="67"/>
      <c r="O1173" s="67"/>
      <c r="P1173" s="67"/>
      <c r="Q1173" s="67"/>
      <c r="R1173" s="67"/>
    </row>
    <row r="1174" ht="12.75" customHeight="1">
      <c r="C1174" s="147"/>
      <c r="D1174" s="147"/>
      <c r="E1174" s="67"/>
      <c r="F1174" s="67"/>
      <c r="G1174" s="67"/>
      <c r="H1174" s="67"/>
      <c r="I1174" s="67"/>
      <c r="J1174" s="67"/>
      <c r="K1174" s="67"/>
      <c r="L1174" s="67"/>
      <c r="M1174" s="67"/>
      <c r="N1174" s="67"/>
      <c r="O1174" s="67"/>
      <c r="P1174" s="67"/>
      <c r="Q1174" s="67"/>
      <c r="R1174" s="67"/>
    </row>
    <row r="1175" ht="12.75" customHeight="1">
      <c r="C1175" s="147"/>
      <c r="D1175" s="147"/>
      <c r="E1175" s="67"/>
      <c r="F1175" s="67"/>
      <c r="G1175" s="67"/>
      <c r="H1175" s="67"/>
      <c r="I1175" s="67"/>
      <c r="J1175" s="67"/>
      <c r="K1175" s="67"/>
      <c r="L1175" s="67"/>
      <c r="M1175" s="67"/>
      <c r="N1175" s="67"/>
      <c r="O1175" s="67"/>
      <c r="P1175" s="67"/>
      <c r="Q1175" s="67"/>
      <c r="R1175" s="67"/>
    </row>
  </sheetData>
  <mergeCells count="164">
    <mergeCell ref="S88:T88"/>
    <mergeCell ref="U88:V88"/>
    <mergeCell ref="S89:T89"/>
    <mergeCell ref="U89:V89"/>
    <mergeCell ref="A90:A91"/>
    <mergeCell ref="S90:T90"/>
    <mergeCell ref="U90:V90"/>
    <mergeCell ref="S91:T91"/>
    <mergeCell ref="U91:V91"/>
    <mergeCell ref="S93:T93"/>
    <mergeCell ref="U93:V93"/>
    <mergeCell ref="S95:T95"/>
    <mergeCell ref="U95:V95"/>
    <mergeCell ref="U96:V96"/>
    <mergeCell ref="S96:T96"/>
    <mergeCell ref="S97:T97"/>
    <mergeCell ref="S98:T98"/>
    <mergeCell ref="S99:T99"/>
    <mergeCell ref="S100:T100"/>
    <mergeCell ref="S101:T101"/>
    <mergeCell ref="S102:T102"/>
    <mergeCell ref="U97:V97"/>
    <mergeCell ref="U98:V98"/>
    <mergeCell ref="U99:V99"/>
    <mergeCell ref="U100:V100"/>
    <mergeCell ref="U101:V101"/>
    <mergeCell ref="U102:V102"/>
    <mergeCell ref="U103:V103"/>
    <mergeCell ref="S103:T103"/>
    <mergeCell ref="S104:T104"/>
    <mergeCell ref="S105:T105"/>
    <mergeCell ref="S106:T106"/>
    <mergeCell ref="S107:T107"/>
    <mergeCell ref="S108:T108"/>
    <mergeCell ref="S109:T109"/>
    <mergeCell ref="U111:V111"/>
    <mergeCell ref="U112:V112"/>
    <mergeCell ref="U113:V113"/>
    <mergeCell ref="U115:V115"/>
    <mergeCell ref="U116:V116"/>
    <mergeCell ref="U117:V117"/>
    <mergeCell ref="U118:V118"/>
    <mergeCell ref="U104:V104"/>
    <mergeCell ref="U105:V105"/>
    <mergeCell ref="U106:V106"/>
    <mergeCell ref="U107:V107"/>
    <mergeCell ref="U108:V108"/>
    <mergeCell ref="U109:V109"/>
    <mergeCell ref="U110:V110"/>
    <mergeCell ref="U142:V142"/>
    <mergeCell ref="U143:V143"/>
    <mergeCell ref="U134:V134"/>
    <mergeCell ref="U135:V135"/>
    <mergeCell ref="U136:V136"/>
    <mergeCell ref="U137:V137"/>
    <mergeCell ref="U138:V138"/>
    <mergeCell ref="U139:V139"/>
    <mergeCell ref="U141:V141"/>
    <mergeCell ref="S110:T110"/>
    <mergeCell ref="S111:T111"/>
    <mergeCell ref="S112:T112"/>
    <mergeCell ref="S113:T113"/>
    <mergeCell ref="S115:T115"/>
    <mergeCell ref="S116:T116"/>
    <mergeCell ref="S117:T117"/>
    <mergeCell ref="S118:T118"/>
    <mergeCell ref="S119:T119"/>
    <mergeCell ref="U119:V119"/>
    <mergeCell ref="S120:T120"/>
    <mergeCell ref="U120:V120"/>
    <mergeCell ref="S122:T122"/>
    <mergeCell ref="U122:V122"/>
    <mergeCell ref="S123:T123"/>
    <mergeCell ref="U123:V123"/>
    <mergeCell ref="S124:T124"/>
    <mergeCell ref="U124:V124"/>
    <mergeCell ref="S125:T125"/>
    <mergeCell ref="U125:V125"/>
    <mergeCell ref="U126:V126"/>
    <mergeCell ref="S126:T126"/>
    <mergeCell ref="S127:T127"/>
    <mergeCell ref="S128:T128"/>
    <mergeCell ref="S129:T129"/>
    <mergeCell ref="S130:T130"/>
    <mergeCell ref="S131:T131"/>
    <mergeCell ref="S132:T132"/>
    <mergeCell ref="U127:V127"/>
    <mergeCell ref="U128:V128"/>
    <mergeCell ref="U129:V129"/>
    <mergeCell ref="U130:V130"/>
    <mergeCell ref="U131:V131"/>
    <mergeCell ref="U132:V132"/>
    <mergeCell ref="U133:V133"/>
    <mergeCell ref="S133:T133"/>
    <mergeCell ref="S134:T134"/>
    <mergeCell ref="S135:T135"/>
    <mergeCell ref="S136:T136"/>
    <mergeCell ref="S137:T137"/>
    <mergeCell ref="S138:T138"/>
    <mergeCell ref="S139:T139"/>
    <mergeCell ref="S141:T141"/>
    <mergeCell ref="S142:T142"/>
    <mergeCell ref="S143:T143"/>
    <mergeCell ref="S144:T144"/>
    <mergeCell ref="U144:V144"/>
    <mergeCell ref="S145:T145"/>
    <mergeCell ref="U145:V145"/>
    <mergeCell ref="U171:V171"/>
    <mergeCell ref="U172:V172"/>
    <mergeCell ref="U174:V174"/>
    <mergeCell ref="U176:V176"/>
    <mergeCell ref="U178:V178"/>
    <mergeCell ref="U164:V164"/>
    <mergeCell ref="U165:V165"/>
    <mergeCell ref="U166:V166"/>
    <mergeCell ref="U167:V167"/>
    <mergeCell ref="U168:V168"/>
    <mergeCell ref="U169:V169"/>
    <mergeCell ref="U170:V170"/>
    <mergeCell ref="S146:T146"/>
    <mergeCell ref="U146:V146"/>
    <mergeCell ref="S147:T147"/>
    <mergeCell ref="U147:V147"/>
    <mergeCell ref="S148:T148"/>
    <mergeCell ref="U148:V148"/>
    <mergeCell ref="U149:V149"/>
    <mergeCell ref="S149:T149"/>
    <mergeCell ref="S150:T150"/>
    <mergeCell ref="S151:T151"/>
    <mergeCell ref="S152:T152"/>
    <mergeCell ref="S153:T153"/>
    <mergeCell ref="S154:T154"/>
    <mergeCell ref="S155:T155"/>
    <mergeCell ref="U150:V150"/>
    <mergeCell ref="U151:V151"/>
    <mergeCell ref="U152:V152"/>
    <mergeCell ref="U153:V153"/>
    <mergeCell ref="U154:V154"/>
    <mergeCell ref="U155:V155"/>
    <mergeCell ref="U156:V156"/>
    <mergeCell ref="S156:T156"/>
    <mergeCell ref="S157:T157"/>
    <mergeCell ref="S158:T158"/>
    <mergeCell ref="S159:T159"/>
    <mergeCell ref="S160:T160"/>
    <mergeCell ref="S161:T161"/>
    <mergeCell ref="S162:T162"/>
    <mergeCell ref="U157:V157"/>
    <mergeCell ref="U158:V158"/>
    <mergeCell ref="U159:V159"/>
    <mergeCell ref="U160:V160"/>
    <mergeCell ref="U161:V161"/>
    <mergeCell ref="U162:V162"/>
    <mergeCell ref="U163:V163"/>
    <mergeCell ref="S170:T170"/>
    <mergeCell ref="S171:T171"/>
    <mergeCell ref="S172:T172"/>
    <mergeCell ref="S163:T163"/>
    <mergeCell ref="S164:T164"/>
    <mergeCell ref="S165:T165"/>
    <mergeCell ref="S166:T166"/>
    <mergeCell ref="S167:T167"/>
    <mergeCell ref="S168:T168"/>
    <mergeCell ref="S169:T169"/>
  </mergeCells>
  <printOptions verticalCentered="1"/>
  <pageMargins bottom="0.75" footer="0.0" header="0.0" left="0.7" right="0.7" top="0.75"/>
  <pageSetup orientation="portrait"/>
  <headerFooter>
    <oddHeader>&amp;L&amp;F&amp;R&amp;A</oddHeader>
    <oddFooter>&amp;CCálculo do Desvio Padrão para obtenção do Valor Mínimo e Máximo a serem aceitos na estimativa </oddFooter>
  </headerFooter>
  <rowBreaks count="2" manualBreakCount="2">
    <brk man="1"/>
    <brk id="86" man="1"/>
  </rowBreaks>
  <colBreaks count="2" manualBreakCount="2">
    <brk man="1"/>
    <brk id="2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.57"/>
    <col customWidth="1" min="2" max="2" width="35.29"/>
    <col customWidth="1" min="3" max="3" width="7.14"/>
    <col customWidth="1" min="4" max="4" width="8.86"/>
    <col customWidth="1" min="5" max="6" width="9.0"/>
    <col customWidth="1" min="7" max="7" width="9.14"/>
    <col customWidth="1" min="8" max="9" width="8.71"/>
    <col customWidth="1" min="10" max="18" width="9.0"/>
    <col customWidth="1" min="19" max="19" width="15.57"/>
    <col customWidth="1" min="20" max="20" width="8.71"/>
    <col customWidth="1" min="21" max="21" width="16.71"/>
    <col customWidth="1" min="22" max="22" width="9.57"/>
    <col customWidth="1" min="23" max="30" width="8.0"/>
  </cols>
  <sheetData>
    <row r="1" ht="12.75" customHeight="1">
      <c r="A1" s="6"/>
      <c r="B1" s="7"/>
      <c r="C1" s="8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 t="s">
        <v>11</v>
      </c>
      <c r="V1" s="9" t="s">
        <v>12</v>
      </c>
    </row>
    <row r="2" ht="45.0" customHeight="1">
      <c r="A2" s="11" t="s">
        <v>13</v>
      </c>
      <c r="B2" s="12" t="s">
        <v>14</v>
      </c>
      <c r="C2" s="13" t="s">
        <v>15</v>
      </c>
      <c r="D2" s="13" t="s">
        <v>16</v>
      </c>
      <c r="E2" s="14" t="s">
        <v>17</v>
      </c>
      <c r="F2" s="15" t="s">
        <v>18</v>
      </c>
      <c r="G2" s="14" t="s">
        <v>19</v>
      </c>
      <c r="H2" s="14" t="s">
        <v>20</v>
      </c>
      <c r="I2" s="14" t="s">
        <v>21</v>
      </c>
      <c r="J2" s="15" t="s">
        <v>22</v>
      </c>
      <c r="K2" s="14" t="s">
        <v>23</v>
      </c>
      <c r="L2" s="15" t="s">
        <v>24</v>
      </c>
      <c r="M2" s="14" t="s">
        <v>25</v>
      </c>
      <c r="N2" s="15" t="s">
        <v>26</v>
      </c>
      <c r="O2" s="15" t="s">
        <v>27</v>
      </c>
      <c r="P2" s="14" t="s">
        <v>28</v>
      </c>
      <c r="Q2" s="15" t="s">
        <v>29</v>
      </c>
      <c r="R2" s="15" t="s">
        <v>162</v>
      </c>
      <c r="S2" s="12" t="s">
        <v>31</v>
      </c>
      <c r="T2" s="12" t="s">
        <v>32</v>
      </c>
      <c r="U2" s="12" t="s">
        <v>33</v>
      </c>
      <c r="V2" s="16" t="s">
        <v>33</v>
      </c>
    </row>
    <row r="3" ht="12.75" customHeight="1">
      <c r="A3" s="11"/>
      <c r="B3" s="12"/>
      <c r="C3" s="17"/>
      <c r="D3" s="18"/>
      <c r="E3" s="12"/>
      <c r="F3" s="12"/>
      <c r="G3" s="12"/>
      <c r="H3" s="12"/>
      <c r="I3" s="12"/>
      <c r="J3" s="12"/>
      <c r="K3" s="14"/>
      <c r="L3" s="12"/>
      <c r="M3" s="12"/>
      <c r="N3" s="12"/>
      <c r="O3" s="12"/>
      <c r="P3" s="12"/>
      <c r="Q3" s="12"/>
      <c r="R3" s="12"/>
      <c r="S3" s="12" t="s">
        <v>34</v>
      </c>
      <c r="T3" s="12" t="s">
        <v>35</v>
      </c>
      <c r="U3" s="12" t="s">
        <v>36</v>
      </c>
      <c r="V3" s="16" t="s">
        <v>37</v>
      </c>
    </row>
    <row r="4" ht="20.25" customHeight="1">
      <c r="A4" s="19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 t="s">
        <v>38</v>
      </c>
      <c r="V4" s="22" t="s">
        <v>38</v>
      </c>
    </row>
    <row r="5">
      <c r="A5" s="23">
        <v>1.0</v>
      </c>
      <c r="B5" s="24" t="s">
        <v>39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</row>
    <row r="6">
      <c r="A6" s="28">
        <v>43831.0</v>
      </c>
      <c r="B6" s="29" t="s">
        <v>40</v>
      </c>
      <c r="C6" s="30">
        <v>220.0</v>
      </c>
      <c r="D6" s="31" t="s">
        <v>41</v>
      </c>
      <c r="E6" s="32">
        <v>1300.0</v>
      </c>
      <c r="F6" s="33">
        <v>450.0</v>
      </c>
      <c r="G6" s="33"/>
      <c r="H6" s="33"/>
      <c r="I6" s="33"/>
      <c r="J6" s="33">
        <v>654.07</v>
      </c>
      <c r="K6" s="33">
        <v>593.21</v>
      </c>
      <c r="L6" s="33">
        <v>563.65</v>
      </c>
      <c r="M6" s="33">
        <v>520.14</v>
      </c>
      <c r="N6" s="33">
        <v>489.44</v>
      </c>
      <c r="O6" s="33">
        <v>452.02</v>
      </c>
      <c r="P6" s="33">
        <v>448.51</v>
      </c>
      <c r="Q6" s="33">
        <v>414.9</v>
      </c>
      <c r="R6" s="33">
        <v>259.05</v>
      </c>
      <c r="S6" s="34">
        <f>IF(SUM(E6:R6)&gt;0,ROUND(AVERAGE(E6:R6),2),"")</f>
        <v>558.64</v>
      </c>
      <c r="T6" s="34">
        <f>IF(COUNTA(E6:R6)=1,S6,(IF(SUM(E6:R6)&gt;0,ROUND(STDEV(E6:R6),2),"")))</f>
        <v>266.82</v>
      </c>
      <c r="U6" s="35">
        <f>IF(SUM(S6:T6)&gt;0,S6-T6,"")</f>
        <v>291.82</v>
      </c>
      <c r="V6" s="36">
        <f>IF(SUM(S6:T6)&gt;0,SUM(S6:T6),"")</f>
        <v>825.46</v>
      </c>
    </row>
    <row r="7">
      <c r="A7" s="38">
        <v>2.0</v>
      </c>
      <c r="B7" s="39" t="s">
        <v>43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40"/>
    </row>
    <row r="8">
      <c r="A8" s="28">
        <v>43832.0</v>
      </c>
      <c r="B8" s="42" t="s">
        <v>44</v>
      </c>
      <c r="C8" s="30">
        <v>50.0</v>
      </c>
      <c r="D8" s="31" t="s">
        <v>41</v>
      </c>
      <c r="E8" s="43">
        <v>1200.0</v>
      </c>
      <c r="F8" s="43">
        <v>800.0</v>
      </c>
      <c r="G8" s="44"/>
      <c r="H8" s="44"/>
      <c r="I8" s="44"/>
      <c r="J8" s="45">
        <v>1350.0</v>
      </c>
      <c r="K8" s="45">
        <v>1000.0</v>
      </c>
      <c r="L8" s="45">
        <v>960.0</v>
      </c>
      <c r="M8" s="45">
        <v>1590.0</v>
      </c>
      <c r="N8" s="45">
        <v>887.86</v>
      </c>
      <c r="O8" s="45">
        <v>1168.0</v>
      </c>
      <c r="P8" s="45">
        <v>1450.0</v>
      </c>
      <c r="Q8" s="45"/>
      <c r="R8" s="45">
        <v>891.49</v>
      </c>
      <c r="S8" s="34">
        <f t="shared" ref="S8:S26" si="1">IF(SUM(E8:R8)&gt;0,ROUND(AVERAGE(E8:R8),2),"")</f>
        <v>1129.74</v>
      </c>
      <c r="T8" s="34">
        <f t="shared" ref="T8:T26" si="2">IF(COUNTA(E8:R8)=1,S8,(IF(SUM(E8:R8)&gt;0,ROUND(STDEV(E8:R8),2),"")))</f>
        <v>266.45</v>
      </c>
      <c r="U8" s="35">
        <f t="shared" ref="U8:U26" si="3">IF(SUM(S8:T8)&gt;0,S8-T8,"")</f>
        <v>863.29</v>
      </c>
      <c r="V8" s="36">
        <f t="shared" ref="V8:V26" si="4">IF(SUM(S8:T8)&gt;0,SUM(S8:T8),"")</f>
        <v>1396.19</v>
      </c>
    </row>
    <row r="9">
      <c r="A9" s="28">
        <v>43863.0</v>
      </c>
      <c r="B9" s="42" t="s">
        <v>45</v>
      </c>
      <c r="C9" s="30">
        <v>50.0</v>
      </c>
      <c r="D9" s="31" t="s">
        <v>41</v>
      </c>
      <c r="E9" s="43">
        <v>980.8</v>
      </c>
      <c r="F9" s="43">
        <v>650.0</v>
      </c>
      <c r="G9" s="43">
        <v>408.95</v>
      </c>
      <c r="H9" s="43">
        <v>616.75</v>
      </c>
      <c r="I9" s="43">
        <v>542.06</v>
      </c>
      <c r="J9" s="45">
        <v>1200.0</v>
      </c>
      <c r="K9" s="45"/>
      <c r="L9" s="45"/>
      <c r="M9" s="45"/>
      <c r="N9" s="45"/>
      <c r="O9" s="45"/>
      <c r="P9" s="45"/>
      <c r="Q9" s="45"/>
      <c r="R9" s="45">
        <v>509.28</v>
      </c>
      <c r="S9" s="34">
        <f t="shared" si="1"/>
        <v>701.12</v>
      </c>
      <c r="T9" s="34">
        <f t="shared" si="2"/>
        <v>284.11</v>
      </c>
      <c r="U9" s="35">
        <f t="shared" si="3"/>
        <v>417.01</v>
      </c>
      <c r="V9" s="36">
        <f t="shared" si="4"/>
        <v>985.23</v>
      </c>
    </row>
    <row r="10">
      <c r="A10" s="28">
        <v>43892.0</v>
      </c>
      <c r="B10" s="42" t="s">
        <v>47</v>
      </c>
      <c r="C10" s="30">
        <v>40.0</v>
      </c>
      <c r="D10" s="31" t="s">
        <v>41</v>
      </c>
      <c r="E10" s="43">
        <v>800.0</v>
      </c>
      <c r="F10" s="43">
        <v>725.0</v>
      </c>
      <c r="G10" s="43">
        <v>680.0</v>
      </c>
      <c r="H10" s="43">
        <v>613.95</v>
      </c>
      <c r="I10" s="43">
        <v>740.75</v>
      </c>
      <c r="J10" s="45">
        <v>1328.99</v>
      </c>
      <c r="K10" s="45">
        <v>1200.0</v>
      </c>
      <c r="L10" s="45">
        <v>612.0</v>
      </c>
      <c r="M10" s="45">
        <v>579.2</v>
      </c>
      <c r="N10" s="45">
        <v>769.69</v>
      </c>
      <c r="O10" s="45">
        <v>1980.0</v>
      </c>
      <c r="P10" s="45"/>
      <c r="Q10" s="45"/>
      <c r="R10" s="45">
        <v>781.45</v>
      </c>
      <c r="S10" s="34">
        <f t="shared" si="1"/>
        <v>900.92</v>
      </c>
      <c r="T10" s="34">
        <f t="shared" si="2"/>
        <v>410.49</v>
      </c>
      <c r="U10" s="35">
        <f t="shared" si="3"/>
        <v>490.43</v>
      </c>
      <c r="V10" s="36">
        <f t="shared" si="4"/>
        <v>1311.41</v>
      </c>
    </row>
    <row r="11">
      <c r="A11" s="28">
        <v>43923.0</v>
      </c>
      <c r="B11" s="42" t="s">
        <v>48</v>
      </c>
      <c r="C11" s="30">
        <v>300.0</v>
      </c>
      <c r="D11" s="46" t="s">
        <v>49</v>
      </c>
      <c r="E11" s="43">
        <v>120.0</v>
      </c>
      <c r="F11" s="43">
        <v>150.0</v>
      </c>
      <c r="G11" s="44"/>
      <c r="H11" s="44"/>
      <c r="I11" s="44"/>
      <c r="J11" s="45">
        <v>166.67</v>
      </c>
      <c r="K11" s="45">
        <v>274.5</v>
      </c>
      <c r="L11" s="45">
        <v>252.0</v>
      </c>
      <c r="M11" s="45"/>
      <c r="N11" s="45"/>
      <c r="O11" s="45"/>
      <c r="P11" s="45"/>
      <c r="Q11" s="45"/>
      <c r="R11" s="45">
        <v>119.44</v>
      </c>
      <c r="S11" s="34">
        <f t="shared" si="1"/>
        <v>180.44</v>
      </c>
      <c r="T11" s="34">
        <f t="shared" si="2"/>
        <v>67.02</v>
      </c>
      <c r="U11" s="35">
        <f t="shared" si="3"/>
        <v>113.42</v>
      </c>
      <c r="V11" s="36">
        <f t="shared" si="4"/>
        <v>247.46</v>
      </c>
    </row>
    <row r="12">
      <c r="A12" s="28">
        <v>43953.0</v>
      </c>
      <c r="B12" s="42" t="s">
        <v>50</v>
      </c>
      <c r="C12" s="30">
        <v>150.0</v>
      </c>
      <c r="D12" s="46" t="s">
        <v>49</v>
      </c>
      <c r="E12" s="43">
        <v>4.5</v>
      </c>
      <c r="F12" s="43">
        <v>3.5</v>
      </c>
      <c r="G12" s="43">
        <v>3.5</v>
      </c>
      <c r="H12" s="43"/>
      <c r="I12" s="44"/>
      <c r="J12" s="45"/>
      <c r="K12" s="45"/>
      <c r="L12" s="45"/>
      <c r="M12" s="45"/>
      <c r="N12" s="45"/>
      <c r="O12" s="45"/>
      <c r="P12" s="45"/>
      <c r="Q12" s="45"/>
      <c r="R12" s="45">
        <v>3.01</v>
      </c>
      <c r="S12" s="34">
        <f t="shared" si="1"/>
        <v>3.63</v>
      </c>
      <c r="T12" s="34">
        <f t="shared" si="2"/>
        <v>0.63</v>
      </c>
      <c r="U12" s="35">
        <f t="shared" si="3"/>
        <v>3</v>
      </c>
      <c r="V12" s="36">
        <f t="shared" si="4"/>
        <v>4.26</v>
      </c>
    </row>
    <row r="13">
      <c r="A13" s="28">
        <v>43984.0</v>
      </c>
      <c r="B13" s="42" t="s">
        <v>51</v>
      </c>
      <c r="C13" s="30">
        <v>150.0</v>
      </c>
      <c r="D13" s="46" t="s">
        <v>49</v>
      </c>
      <c r="E13" s="43">
        <v>6.7</v>
      </c>
      <c r="F13" s="43">
        <v>3.55</v>
      </c>
      <c r="G13" s="43">
        <v>4.4</v>
      </c>
      <c r="H13" s="44"/>
      <c r="I13" s="44"/>
      <c r="J13" s="45">
        <v>5.63</v>
      </c>
      <c r="K13" s="45">
        <v>5.49</v>
      </c>
      <c r="L13" s="45">
        <v>3.0</v>
      </c>
      <c r="M13" s="45"/>
      <c r="N13" s="45"/>
      <c r="O13" s="45"/>
      <c r="P13" s="45"/>
      <c r="Q13" s="45"/>
      <c r="R13" s="45">
        <v>6.26</v>
      </c>
      <c r="S13" s="34">
        <f t="shared" si="1"/>
        <v>5</v>
      </c>
      <c r="T13" s="34">
        <f t="shared" si="2"/>
        <v>1.39</v>
      </c>
      <c r="U13" s="35">
        <f t="shared" si="3"/>
        <v>3.61</v>
      </c>
      <c r="V13" s="36">
        <f t="shared" si="4"/>
        <v>6.39</v>
      </c>
    </row>
    <row r="14">
      <c r="A14" s="28">
        <v>44014.0</v>
      </c>
      <c r="B14" s="42" t="s">
        <v>52</v>
      </c>
      <c r="C14" s="30">
        <v>150.0</v>
      </c>
      <c r="D14" s="46" t="s">
        <v>49</v>
      </c>
      <c r="E14" s="43">
        <v>19.5</v>
      </c>
      <c r="F14" s="43">
        <v>3.85</v>
      </c>
      <c r="G14" s="43">
        <v>3.7</v>
      </c>
      <c r="H14" s="43"/>
      <c r="I14" s="44"/>
      <c r="J14" s="45">
        <v>6.47</v>
      </c>
      <c r="K14" s="45">
        <v>6.49</v>
      </c>
      <c r="L14" s="45"/>
      <c r="M14" s="45"/>
      <c r="N14" s="45"/>
      <c r="O14" s="45"/>
      <c r="P14" s="45"/>
      <c r="Q14" s="45"/>
      <c r="R14" s="45">
        <v>20.76</v>
      </c>
      <c r="S14" s="34">
        <f t="shared" si="1"/>
        <v>10.13</v>
      </c>
      <c r="T14" s="34">
        <f t="shared" si="2"/>
        <v>7.85</v>
      </c>
      <c r="U14" s="35">
        <f t="shared" si="3"/>
        <v>2.28</v>
      </c>
      <c r="V14" s="36">
        <f t="shared" si="4"/>
        <v>17.98</v>
      </c>
    </row>
    <row r="15">
      <c r="A15" s="28">
        <v>44045.0</v>
      </c>
      <c r="B15" s="42" t="s">
        <v>53</v>
      </c>
      <c r="C15" s="30">
        <v>150.0</v>
      </c>
      <c r="D15" s="46" t="s">
        <v>49</v>
      </c>
      <c r="E15" s="43">
        <v>17.0</v>
      </c>
      <c r="F15" s="43">
        <v>4.2</v>
      </c>
      <c r="G15" s="44"/>
      <c r="H15" s="44"/>
      <c r="I15" s="44"/>
      <c r="J15" s="45"/>
      <c r="K15" s="45"/>
      <c r="L15" s="45"/>
      <c r="M15" s="45"/>
      <c r="N15" s="45"/>
      <c r="O15" s="45"/>
      <c r="P15" s="45"/>
      <c r="Q15" s="45"/>
      <c r="R15" s="45">
        <v>10.25</v>
      </c>
      <c r="S15" s="34">
        <f t="shared" si="1"/>
        <v>10.48</v>
      </c>
      <c r="T15" s="34">
        <f t="shared" si="2"/>
        <v>6.4</v>
      </c>
      <c r="U15" s="35">
        <f t="shared" si="3"/>
        <v>4.08</v>
      </c>
      <c r="V15" s="36">
        <f t="shared" si="4"/>
        <v>16.88</v>
      </c>
    </row>
    <row r="16">
      <c r="A16" s="28">
        <v>44076.0</v>
      </c>
      <c r="B16" s="42" t="s">
        <v>54</v>
      </c>
      <c r="C16" s="30">
        <v>150.0</v>
      </c>
      <c r="D16" s="46" t="s">
        <v>49</v>
      </c>
      <c r="E16" s="43">
        <v>18.5</v>
      </c>
      <c r="F16" s="43">
        <v>4.25</v>
      </c>
      <c r="G16" s="43">
        <v>3.75</v>
      </c>
      <c r="H16" s="43"/>
      <c r="I16" s="44"/>
      <c r="J16" s="45"/>
      <c r="K16" s="45"/>
      <c r="L16" s="45"/>
      <c r="M16" s="45"/>
      <c r="N16" s="45"/>
      <c r="O16" s="45"/>
      <c r="P16" s="45"/>
      <c r="Q16" s="45"/>
      <c r="R16" s="45">
        <v>12.12</v>
      </c>
      <c r="S16" s="34">
        <f t="shared" si="1"/>
        <v>9.66</v>
      </c>
      <c r="T16" s="34">
        <f t="shared" si="2"/>
        <v>7.03</v>
      </c>
      <c r="U16" s="35">
        <f t="shared" si="3"/>
        <v>2.63</v>
      </c>
      <c r="V16" s="36">
        <f t="shared" si="4"/>
        <v>16.69</v>
      </c>
    </row>
    <row r="17">
      <c r="A17" s="28">
        <v>44106.0</v>
      </c>
      <c r="B17" s="42" t="s">
        <v>55</v>
      </c>
      <c r="C17" s="30">
        <v>150.0</v>
      </c>
      <c r="D17" s="46" t="s">
        <v>49</v>
      </c>
      <c r="E17" s="43">
        <v>15.5</v>
      </c>
      <c r="F17" s="43">
        <v>42.5</v>
      </c>
      <c r="G17" s="43">
        <v>15.14</v>
      </c>
      <c r="H17" s="43">
        <v>12.52</v>
      </c>
      <c r="I17" s="43">
        <v>13.27</v>
      </c>
      <c r="J17" s="45"/>
      <c r="K17" s="45"/>
      <c r="L17" s="45"/>
      <c r="M17" s="45"/>
      <c r="N17" s="45"/>
      <c r="O17" s="45"/>
      <c r="P17" s="45"/>
      <c r="Q17" s="45"/>
      <c r="R17" s="45">
        <v>21.76</v>
      </c>
      <c r="S17" s="34">
        <f t="shared" si="1"/>
        <v>20.12</v>
      </c>
      <c r="T17" s="34">
        <f t="shared" si="2"/>
        <v>11.44</v>
      </c>
      <c r="U17" s="35">
        <f t="shared" si="3"/>
        <v>8.68</v>
      </c>
      <c r="V17" s="36">
        <f t="shared" si="4"/>
        <v>31.56</v>
      </c>
    </row>
    <row r="18">
      <c r="A18" s="28">
        <v>44137.0</v>
      </c>
      <c r="B18" s="42" t="s">
        <v>56</v>
      </c>
      <c r="C18" s="30">
        <v>150.0</v>
      </c>
      <c r="D18" s="46" t="s">
        <v>49</v>
      </c>
      <c r="E18" s="43">
        <v>43.5</v>
      </c>
      <c r="F18" s="43">
        <v>42.5</v>
      </c>
      <c r="G18" s="43">
        <v>9.39</v>
      </c>
      <c r="H18" s="43">
        <v>9.8</v>
      </c>
      <c r="I18" s="44"/>
      <c r="J18" s="45"/>
      <c r="K18" s="45"/>
      <c r="L18" s="45"/>
      <c r="M18" s="45"/>
      <c r="N18" s="45"/>
      <c r="O18" s="45"/>
      <c r="P18" s="45"/>
      <c r="Q18" s="45"/>
      <c r="R18" s="45">
        <v>26.46</v>
      </c>
      <c r="S18" s="34">
        <f t="shared" si="1"/>
        <v>26.33</v>
      </c>
      <c r="T18" s="34">
        <f t="shared" si="2"/>
        <v>16.71</v>
      </c>
      <c r="U18" s="35">
        <f t="shared" si="3"/>
        <v>9.62</v>
      </c>
      <c r="V18" s="36">
        <f t="shared" si="4"/>
        <v>43.04</v>
      </c>
    </row>
    <row r="19">
      <c r="A19" s="28">
        <v>44167.0</v>
      </c>
      <c r="B19" s="42" t="s">
        <v>57</v>
      </c>
      <c r="C19" s="30">
        <v>150.0</v>
      </c>
      <c r="D19" s="46" t="s">
        <v>49</v>
      </c>
      <c r="E19" s="43">
        <v>35.8</v>
      </c>
      <c r="F19" s="43">
        <v>42.5</v>
      </c>
      <c r="G19" s="43">
        <v>15.14</v>
      </c>
      <c r="H19" s="43">
        <v>12.52</v>
      </c>
      <c r="I19" s="43">
        <v>13.27</v>
      </c>
      <c r="J19" s="45"/>
      <c r="K19" s="45"/>
      <c r="L19" s="45"/>
      <c r="M19" s="45"/>
      <c r="N19" s="45"/>
      <c r="O19" s="45"/>
      <c r="P19" s="45"/>
      <c r="Q19" s="45"/>
      <c r="R19" s="45">
        <v>20.87</v>
      </c>
      <c r="S19" s="34">
        <f t="shared" si="1"/>
        <v>23.35</v>
      </c>
      <c r="T19" s="34">
        <f t="shared" si="2"/>
        <v>12.76</v>
      </c>
      <c r="U19" s="35">
        <f t="shared" si="3"/>
        <v>10.59</v>
      </c>
      <c r="V19" s="36">
        <f t="shared" si="4"/>
        <v>36.11</v>
      </c>
    </row>
    <row r="20">
      <c r="A20" s="47" t="s">
        <v>58</v>
      </c>
      <c r="B20" s="42" t="s">
        <v>59</v>
      </c>
      <c r="C20" s="30">
        <v>150.0</v>
      </c>
      <c r="D20" s="46" t="s">
        <v>49</v>
      </c>
      <c r="E20" s="43">
        <v>42.8</v>
      </c>
      <c r="F20" s="43">
        <v>42.5</v>
      </c>
      <c r="G20" s="43">
        <v>17.0</v>
      </c>
      <c r="H20" s="43">
        <v>16.07</v>
      </c>
      <c r="I20" s="43">
        <v>15.94</v>
      </c>
      <c r="J20" s="45"/>
      <c r="K20" s="45"/>
      <c r="L20" s="45"/>
      <c r="M20" s="45"/>
      <c r="N20" s="45"/>
      <c r="O20" s="45"/>
      <c r="P20" s="45"/>
      <c r="Q20" s="45"/>
      <c r="R20" s="45">
        <v>32.12</v>
      </c>
      <c r="S20" s="34">
        <f t="shared" si="1"/>
        <v>27.74</v>
      </c>
      <c r="T20" s="34">
        <f t="shared" si="2"/>
        <v>13.07</v>
      </c>
      <c r="U20" s="35">
        <f t="shared" si="3"/>
        <v>14.67</v>
      </c>
      <c r="V20" s="36">
        <f t="shared" si="4"/>
        <v>40.81</v>
      </c>
    </row>
    <row r="21">
      <c r="A21" s="47" t="s">
        <v>60</v>
      </c>
      <c r="B21" s="42" t="s">
        <v>61</v>
      </c>
      <c r="C21" s="30">
        <v>150.0</v>
      </c>
      <c r="D21" s="46" t="s">
        <v>49</v>
      </c>
      <c r="E21" s="43">
        <v>47.9</v>
      </c>
      <c r="F21" s="43">
        <v>42.5</v>
      </c>
      <c r="G21" s="43">
        <v>19.2</v>
      </c>
      <c r="H21" s="43">
        <v>19.94</v>
      </c>
      <c r="I21" s="44"/>
      <c r="J21" s="45"/>
      <c r="K21" s="45"/>
      <c r="L21" s="45"/>
      <c r="M21" s="45"/>
      <c r="N21" s="45"/>
      <c r="O21" s="45"/>
      <c r="P21" s="45"/>
      <c r="Q21" s="45"/>
      <c r="R21" s="45">
        <v>34.55</v>
      </c>
      <c r="S21" s="34">
        <f t="shared" si="1"/>
        <v>32.82</v>
      </c>
      <c r="T21" s="34">
        <f t="shared" si="2"/>
        <v>13</v>
      </c>
      <c r="U21" s="35">
        <f t="shared" si="3"/>
        <v>19.82</v>
      </c>
      <c r="V21" s="36">
        <f t="shared" si="4"/>
        <v>45.82</v>
      </c>
    </row>
    <row r="22">
      <c r="A22" s="47" t="s">
        <v>62</v>
      </c>
      <c r="B22" s="42" t="s">
        <v>63</v>
      </c>
      <c r="C22" s="30">
        <v>10.0</v>
      </c>
      <c r="D22" s="31" t="s">
        <v>41</v>
      </c>
      <c r="E22" s="43">
        <v>760.0</v>
      </c>
      <c r="F22" s="43">
        <v>520.0</v>
      </c>
      <c r="G22" s="43">
        <v>492.1</v>
      </c>
      <c r="H22" s="43">
        <v>462.0</v>
      </c>
      <c r="I22" s="43">
        <v>462.0</v>
      </c>
      <c r="J22" s="45">
        <v>540.0</v>
      </c>
      <c r="K22" s="45">
        <v>762.0</v>
      </c>
      <c r="L22" s="45"/>
      <c r="M22" s="45"/>
      <c r="N22" s="45"/>
      <c r="O22" s="45"/>
      <c r="P22" s="45"/>
      <c r="Q22" s="45"/>
      <c r="R22" s="45">
        <v>582.31</v>
      </c>
      <c r="S22" s="34">
        <f t="shared" si="1"/>
        <v>572.55</v>
      </c>
      <c r="T22" s="34">
        <f t="shared" si="2"/>
        <v>122.97</v>
      </c>
      <c r="U22" s="35">
        <f t="shared" si="3"/>
        <v>449.58</v>
      </c>
      <c r="V22" s="36">
        <f t="shared" si="4"/>
        <v>695.52</v>
      </c>
    </row>
    <row r="23">
      <c r="A23" s="47" t="s">
        <v>64</v>
      </c>
      <c r="B23" s="42" t="s">
        <v>65</v>
      </c>
      <c r="C23" s="30">
        <v>10.0</v>
      </c>
      <c r="D23" s="31" t="s">
        <v>41</v>
      </c>
      <c r="E23" s="43">
        <v>830.0</v>
      </c>
      <c r="F23" s="43">
        <v>580.0</v>
      </c>
      <c r="G23" s="43">
        <v>454.99</v>
      </c>
      <c r="H23" s="43">
        <v>595.0</v>
      </c>
      <c r="I23" s="43">
        <v>595.0</v>
      </c>
      <c r="J23" s="45">
        <v>540.0</v>
      </c>
      <c r="K23" s="45">
        <v>762.0</v>
      </c>
      <c r="L23" s="45">
        <v>1650.0</v>
      </c>
      <c r="M23" s="45"/>
      <c r="N23" s="45"/>
      <c r="O23" s="45"/>
      <c r="P23" s="45"/>
      <c r="Q23" s="45"/>
      <c r="R23" s="45">
        <v>896.84</v>
      </c>
      <c r="S23" s="34">
        <f t="shared" si="1"/>
        <v>767.09</v>
      </c>
      <c r="T23" s="34">
        <f t="shared" si="2"/>
        <v>361.17</v>
      </c>
      <c r="U23" s="35">
        <f t="shared" si="3"/>
        <v>405.92</v>
      </c>
      <c r="V23" s="36">
        <f t="shared" si="4"/>
        <v>1128.26</v>
      </c>
    </row>
    <row r="24">
      <c r="A24" s="47" t="s">
        <v>66</v>
      </c>
      <c r="B24" s="42" t="s">
        <v>67</v>
      </c>
      <c r="C24" s="30">
        <v>50.0</v>
      </c>
      <c r="D24" s="31" t="s">
        <v>41</v>
      </c>
      <c r="E24" s="43">
        <v>80.0</v>
      </c>
      <c r="F24" s="43">
        <v>35.5</v>
      </c>
      <c r="G24" s="43">
        <v>47.99</v>
      </c>
      <c r="H24" s="43">
        <v>34.99</v>
      </c>
      <c r="I24" s="43">
        <v>57.99</v>
      </c>
      <c r="J24" s="45">
        <v>71.61</v>
      </c>
      <c r="K24" s="45">
        <v>108.6</v>
      </c>
      <c r="L24" s="45">
        <v>88.94</v>
      </c>
      <c r="M24" s="45">
        <v>119.21</v>
      </c>
      <c r="N24" s="45">
        <v>64.0</v>
      </c>
      <c r="O24" s="45">
        <v>70.99</v>
      </c>
      <c r="P24" s="45"/>
      <c r="Q24" s="45"/>
      <c r="R24" s="45">
        <v>73.28</v>
      </c>
      <c r="S24" s="34">
        <f t="shared" si="1"/>
        <v>71.09</v>
      </c>
      <c r="T24" s="34">
        <f t="shared" si="2"/>
        <v>26.03</v>
      </c>
      <c r="U24" s="35">
        <f t="shared" si="3"/>
        <v>45.06</v>
      </c>
      <c r="V24" s="36">
        <f t="shared" si="4"/>
        <v>97.12</v>
      </c>
    </row>
    <row r="25">
      <c r="A25" s="47" t="s">
        <v>68</v>
      </c>
      <c r="B25" s="42" t="s">
        <v>69</v>
      </c>
      <c r="C25" s="30">
        <v>50.0</v>
      </c>
      <c r="D25" s="31" t="s">
        <v>41</v>
      </c>
      <c r="E25" s="43">
        <v>40.5</v>
      </c>
      <c r="F25" s="43">
        <v>8.5</v>
      </c>
      <c r="G25" s="43">
        <v>6.04</v>
      </c>
      <c r="H25" s="43">
        <v>4.69</v>
      </c>
      <c r="I25" s="43">
        <v>5.22</v>
      </c>
      <c r="J25" s="45">
        <v>53.15</v>
      </c>
      <c r="K25" s="45">
        <v>67.0</v>
      </c>
      <c r="L25" s="45">
        <v>8.0</v>
      </c>
      <c r="M25" s="45">
        <v>23.62</v>
      </c>
      <c r="N25" s="45"/>
      <c r="O25" s="45"/>
      <c r="P25" s="45"/>
      <c r="Q25" s="45"/>
      <c r="R25" s="45">
        <v>28.97</v>
      </c>
      <c r="S25" s="34">
        <f t="shared" si="1"/>
        <v>24.57</v>
      </c>
      <c r="T25" s="34">
        <f t="shared" si="2"/>
        <v>22.45</v>
      </c>
      <c r="U25" s="35">
        <f t="shared" si="3"/>
        <v>2.12</v>
      </c>
      <c r="V25" s="36">
        <f t="shared" si="4"/>
        <v>47.02</v>
      </c>
    </row>
    <row r="26">
      <c r="A26" s="47" t="s">
        <v>70</v>
      </c>
      <c r="B26" s="42" t="s">
        <v>71</v>
      </c>
      <c r="C26" s="30">
        <v>50.0</v>
      </c>
      <c r="D26" s="31" t="s">
        <v>41</v>
      </c>
      <c r="E26" s="33">
        <v>317.0</v>
      </c>
      <c r="F26" s="33">
        <v>150.0</v>
      </c>
      <c r="G26" s="49"/>
      <c r="H26" s="49"/>
      <c r="I26" s="49"/>
      <c r="J26" s="48"/>
      <c r="K26" s="48"/>
      <c r="L26" s="48"/>
      <c r="M26" s="48"/>
      <c r="N26" s="48"/>
      <c r="O26" s="48"/>
      <c r="P26" s="48"/>
      <c r="Q26" s="48"/>
      <c r="R26" s="48">
        <v>411.42</v>
      </c>
      <c r="S26" s="34">
        <f t="shared" si="1"/>
        <v>292.81</v>
      </c>
      <c r="T26" s="34">
        <f t="shared" si="2"/>
        <v>132.38</v>
      </c>
      <c r="U26" s="35">
        <f t="shared" si="3"/>
        <v>160.43</v>
      </c>
      <c r="V26" s="36">
        <f t="shared" si="4"/>
        <v>425.19</v>
      </c>
    </row>
    <row r="27">
      <c r="A27" s="38">
        <v>3.0</v>
      </c>
      <c r="B27" s="50" t="s">
        <v>72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40"/>
    </row>
    <row r="28">
      <c r="A28" s="28">
        <v>43833.0</v>
      </c>
      <c r="B28" s="42" t="s">
        <v>73</v>
      </c>
      <c r="C28" s="30">
        <v>354.0</v>
      </c>
      <c r="D28" s="31" t="s">
        <v>41</v>
      </c>
      <c r="E28" s="43">
        <v>760.0</v>
      </c>
      <c r="F28" s="43">
        <v>380.0</v>
      </c>
      <c r="G28" s="44"/>
      <c r="H28" s="44"/>
      <c r="I28" s="44"/>
      <c r="J28" s="45">
        <v>570.0</v>
      </c>
      <c r="K28" s="45">
        <v>750.0</v>
      </c>
      <c r="L28" s="45">
        <v>230.0</v>
      </c>
      <c r="M28" s="45">
        <v>250.0</v>
      </c>
      <c r="N28" s="45">
        <v>900.0</v>
      </c>
      <c r="O28" s="45">
        <v>550.0</v>
      </c>
      <c r="P28" s="45">
        <v>570.0</v>
      </c>
      <c r="Q28" s="45">
        <v>950.0</v>
      </c>
      <c r="R28" s="45">
        <v>251.07</v>
      </c>
      <c r="S28" s="34">
        <f t="shared" ref="S28:S33" si="5">IF(SUM(E28:R28)&gt;0,ROUND(AVERAGE(E28:R28),2),"")</f>
        <v>560.1</v>
      </c>
      <c r="T28" s="34">
        <f t="shared" ref="T28:T33" si="6">IF(COUNTA(E28:R28)=1,S28,(IF(SUM(E28:R28)&gt;0,ROUND(STDEV(E28:R28),2),"")))</f>
        <v>260.18</v>
      </c>
      <c r="U28" s="35">
        <f t="shared" ref="U28:U33" si="7">IF(SUM(S28:T28)&gt;0,S28-T28,"")</f>
        <v>299.92</v>
      </c>
      <c r="V28" s="36">
        <f t="shared" ref="V28:V33" si="8">IF(SUM(S28:T28)&gt;0,SUM(S28:T28),"")</f>
        <v>820.28</v>
      </c>
    </row>
    <row r="29">
      <c r="A29" s="28">
        <v>43864.0</v>
      </c>
      <c r="B29" s="42" t="s">
        <v>74</v>
      </c>
      <c r="C29" s="30">
        <v>80.0</v>
      </c>
      <c r="D29" s="31" t="s">
        <v>41</v>
      </c>
      <c r="E29" s="43">
        <v>270.0</v>
      </c>
      <c r="F29" s="43">
        <v>720.0</v>
      </c>
      <c r="G29" s="44"/>
      <c r="H29" s="44"/>
      <c r="I29" s="44"/>
      <c r="J29" s="45">
        <v>778.89</v>
      </c>
      <c r="K29" s="45"/>
      <c r="L29" s="45"/>
      <c r="M29" s="45"/>
      <c r="N29" s="45"/>
      <c r="O29" s="45"/>
      <c r="P29" s="45"/>
      <c r="Q29" s="45"/>
      <c r="R29" s="45">
        <v>168.28</v>
      </c>
      <c r="S29" s="34">
        <f t="shared" si="5"/>
        <v>484.29</v>
      </c>
      <c r="T29" s="34">
        <f t="shared" si="6"/>
        <v>309.91</v>
      </c>
      <c r="U29" s="35">
        <f t="shared" si="7"/>
        <v>174.38</v>
      </c>
      <c r="V29" s="36">
        <f t="shared" si="8"/>
        <v>794.2</v>
      </c>
    </row>
    <row r="30">
      <c r="A30" s="28">
        <v>43893.0</v>
      </c>
      <c r="B30" s="42" t="s">
        <v>75</v>
      </c>
      <c r="C30" s="30">
        <v>354.0</v>
      </c>
      <c r="D30" s="31" t="s">
        <v>41</v>
      </c>
      <c r="E30" s="43">
        <v>37.0</v>
      </c>
      <c r="F30" s="43">
        <v>255.0</v>
      </c>
      <c r="G30" s="44"/>
      <c r="H30" s="44"/>
      <c r="I30" s="44"/>
      <c r="J30" s="45"/>
      <c r="K30" s="45"/>
      <c r="L30" s="45"/>
      <c r="M30" s="45"/>
      <c r="N30" s="45"/>
      <c r="O30" s="45"/>
      <c r="P30" s="45"/>
      <c r="Q30" s="45"/>
      <c r="R30" s="45">
        <v>289.7</v>
      </c>
      <c r="S30" s="34">
        <f t="shared" si="5"/>
        <v>193.9</v>
      </c>
      <c r="T30" s="34">
        <f t="shared" si="6"/>
        <v>136.98</v>
      </c>
      <c r="U30" s="35">
        <f t="shared" si="7"/>
        <v>56.92</v>
      </c>
      <c r="V30" s="36">
        <f t="shared" si="8"/>
        <v>330.88</v>
      </c>
    </row>
    <row r="31">
      <c r="A31" s="28">
        <v>43924.0</v>
      </c>
      <c r="B31" s="42" t="s">
        <v>76</v>
      </c>
      <c r="C31" s="30">
        <v>354.0</v>
      </c>
      <c r="D31" s="31" t="s">
        <v>41</v>
      </c>
      <c r="E31" s="43">
        <v>420.0</v>
      </c>
      <c r="F31" s="43">
        <v>450.0</v>
      </c>
      <c r="G31" s="44"/>
      <c r="H31" s="44"/>
      <c r="I31" s="44"/>
      <c r="J31" s="45"/>
      <c r="K31" s="45"/>
      <c r="L31" s="45"/>
      <c r="M31" s="45"/>
      <c r="N31" s="45"/>
      <c r="O31" s="45"/>
      <c r="P31" s="45"/>
      <c r="Q31" s="45"/>
      <c r="R31" s="45">
        <v>277.52</v>
      </c>
      <c r="S31" s="34">
        <f t="shared" si="5"/>
        <v>382.51</v>
      </c>
      <c r="T31" s="34">
        <f t="shared" si="6"/>
        <v>92.15</v>
      </c>
      <c r="U31" s="35">
        <f t="shared" si="7"/>
        <v>290.36</v>
      </c>
      <c r="V31" s="36">
        <f t="shared" si="8"/>
        <v>474.66</v>
      </c>
    </row>
    <row r="32">
      <c r="A32" s="28">
        <v>43954.0</v>
      </c>
      <c r="B32" s="42" t="s">
        <v>77</v>
      </c>
      <c r="C32" s="30">
        <v>354.0</v>
      </c>
      <c r="D32" s="31" t="s">
        <v>41</v>
      </c>
      <c r="E32" s="43">
        <v>250.0</v>
      </c>
      <c r="F32" s="43">
        <v>215.0</v>
      </c>
      <c r="G32" s="44"/>
      <c r="H32" s="44"/>
      <c r="I32" s="44"/>
      <c r="J32" s="45">
        <v>250.0</v>
      </c>
      <c r="K32" s="45">
        <v>300.0</v>
      </c>
      <c r="L32" s="45">
        <v>294.93</v>
      </c>
      <c r="M32" s="45">
        <v>250.0</v>
      </c>
      <c r="N32" s="45">
        <v>200.0</v>
      </c>
      <c r="O32" s="45">
        <v>225.0</v>
      </c>
      <c r="P32" s="45">
        <v>399.0</v>
      </c>
      <c r="Q32" s="45"/>
      <c r="R32" s="45">
        <v>124.48</v>
      </c>
      <c r="S32" s="34">
        <f t="shared" si="5"/>
        <v>250.84</v>
      </c>
      <c r="T32" s="34">
        <f t="shared" si="6"/>
        <v>72.12</v>
      </c>
      <c r="U32" s="35">
        <f t="shared" si="7"/>
        <v>178.72</v>
      </c>
      <c r="V32" s="36">
        <f t="shared" si="8"/>
        <v>322.96</v>
      </c>
    </row>
    <row r="33">
      <c r="A33" s="28">
        <v>43985.0</v>
      </c>
      <c r="B33" s="42" t="s">
        <v>78</v>
      </c>
      <c r="C33" s="30">
        <v>100.0</v>
      </c>
      <c r="D33" s="31" t="s">
        <v>41</v>
      </c>
      <c r="E33" s="33">
        <v>280.0</v>
      </c>
      <c r="F33" s="33">
        <v>235.0</v>
      </c>
      <c r="G33" s="49"/>
      <c r="H33" s="49"/>
      <c r="I33" s="49"/>
      <c r="J33" s="48">
        <v>300.0</v>
      </c>
      <c r="K33" s="48">
        <v>150.0</v>
      </c>
      <c r="L33" s="48"/>
      <c r="M33" s="48"/>
      <c r="N33" s="48"/>
      <c r="O33" s="48"/>
      <c r="P33" s="48"/>
      <c r="Q33" s="48"/>
      <c r="R33" s="48">
        <v>200.11</v>
      </c>
      <c r="S33" s="34">
        <f t="shared" si="5"/>
        <v>233.02</v>
      </c>
      <c r="T33" s="34">
        <f t="shared" si="6"/>
        <v>60.57</v>
      </c>
      <c r="U33" s="35">
        <f t="shared" si="7"/>
        <v>172.45</v>
      </c>
      <c r="V33" s="36">
        <f t="shared" si="8"/>
        <v>293.59</v>
      </c>
    </row>
    <row r="34">
      <c r="A34" s="38">
        <v>4.0</v>
      </c>
      <c r="B34" s="50" t="s">
        <v>79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40"/>
    </row>
    <row r="35">
      <c r="A35" s="28">
        <v>43834.0</v>
      </c>
      <c r="B35" s="42" t="s">
        <v>80</v>
      </c>
      <c r="C35" s="30">
        <v>700.0</v>
      </c>
      <c r="D35" s="31" t="s">
        <v>41</v>
      </c>
      <c r="E35" s="43">
        <v>430.0</v>
      </c>
      <c r="F35" s="43">
        <v>385.0</v>
      </c>
      <c r="G35" s="43">
        <v>339.89</v>
      </c>
      <c r="H35" s="43">
        <v>353.19</v>
      </c>
      <c r="I35" s="43">
        <v>220.4</v>
      </c>
      <c r="J35" s="43">
        <v>488.58</v>
      </c>
      <c r="K35" s="43">
        <v>342.0</v>
      </c>
      <c r="L35" s="43">
        <v>385.71</v>
      </c>
      <c r="M35" s="43">
        <v>406.76</v>
      </c>
      <c r="N35" s="43">
        <v>398.0</v>
      </c>
      <c r="O35" s="43">
        <v>450.0</v>
      </c>
      <c r="P35" s="43">
        <v>433.33</v>
      </c>
      <c r="Q35" s="43">
        <v>350.0</v>
      </c>
      <c r="R35" s="44">
        <v>320.69</v>
      </c>
      <c r="S35" s="34">
        <f t="shared" ref="S35:S52" si="9">IF(SUM(E35:R35)&gt;0,ROUND(AVERAGE(E35:R35),2),"")</f>
        <v>378.83</v>
      </c>
      <c r="T35" s="34">
        <f t="shared" ref="T35:T52" si="10">IF(COUNTA(E35:R35)=1,S35,(IF(SUM(E35:R35)&gt;0,ROUND(STDEV(E35:R35),2),"")))</f>
        <v>66.08</v>
      </c>
      <c r="U35" s="35">
        <f t="shared" ref="U35:U52" si="11">IF(SUM(S35:T35)&gt;0,S35-T35,"")</f>
        <v>312.75</v>
      </c>
      <c r="V35" s="36">
        <f t="shared" ref="V35:V52" si="12">IF(SUM(S35:T35)&gt;0,SUM(S35:T35),"")</f>
        <v>444.91</v>
      </c>
    </row>
    <row r="36">
      <c r="A36" s="28">
        <v>43865.0</v>
      </c>
      <c r="B36" s="42" t="s">
        <v>81</v>
      </c>
      <c r="C36" s="30">
        <v>70.0</v>
      </c>
      <c r="D36" s="31" t="s">
        <v>41</v>
      </c>
      <c r="E36" s="43">
        <v>230.0</v>
      </c>
      <c r="F36" s="43">
        <v>265.0</v>
      </c>
      <c r="G36" s="43">
        <v>120.0</v>
      </c>
      <c r="H36" s="43">
        <v>50.45</v>
      </c>
      <c r="I36" s="43">
        <v>68.0</v>
      </c>
      <c r="J36" s="45">
        <v>234.37</v>
      </c>
      <c r="K36" s="45">
        <v>280.0</v>
      </c>
      <c r="L36" s="45">
        <v>200.0</v>
      </c>
      <c r="M36" s="45"/>
      <c r="N36" s="45"/>
      <c r="O36" s="45"/>
      <c r="P36" s="45"/>
      <c r="Q36" s="45"/>
      <c r="R36" s="45">
        <v>168.56</v>
      </c>
      <c r="S36" s="34">
        <f t="shared" si="9"/>
        <v>179.6</v>
      </c>
      <c r="T36" s="34">
        <f t="shared" si="10"/>
        <v>83.77</v>
      </c>
      <c r="U36" s="35">
        <f t="shared" si="11"/>
        <v>95.83</v>
      </c>
      <c r="V36" s="36">
        <f t="shared" si="12"/>
        <v>263.37</v>
      </c>
    </row>
    <row r="37">
      <c r="A37" s="28">
        <v>43894.0</v>
      </c>
      <c r="B37" s="42" t="s">
        <v>82</v>
      </c>
      <c r="C37" s="30">
        <v>70.0</v>
      </c>
      <c r="D37" s="31" t="s">
        <v>41</v>
      </c>
      <c r="E37" s="43">
        <v>630.0</v>
      </c>
      <c r="F37" s="43">
        <v>355.0</v>
      </c>
      <c r="G37" s="43">
        <v>254.85</v>
      </c>
      <c r="H37" s="43">
        <v>357.8</v>
      </c>
      <c r="I37" s="43">
        <v>458.3</v>
      </c>
      <c r="J37" s="45"/>
      <c r="K37" s="45"/>
      <c r="L37" s="45"/>
      <c r="M37" s="45"/>
      <c r="N37" s="45"/>
      <c r="O37" s="45"/>
      <c r="P37" s="45"/>
      <c r="Q37" s="45"/>
      <c r="R37" s="45">
        <v>327.83</v>
      </c>
      <c r="S37" s="34">
        <f t="shared" si="9"/>
        <v>397.3</v>
      </c>
      <c r="T37" s="34">
        <f t="shared" si="10"/>
        <v>131.41</v>
      </c>
      <c r="U37" s="35">
        <f t="shared" si="11"/>
        <v>265.89</v>
      </c>
      <c r="V37" s="36">
        <f t="shared" si="12"/>
        <v>528.71</v>
      </c>
    </row>
    <row r="38">
      <c r="A38" s="28">
        <v>43925.0</v>
      </c>
      <c r="B38" s="42" t="s">
        <v>83</v>
      </c>
      <c r="C38" s="30">
        <v>70.0</v>
      </c>
      <c r="D38" s="31" t="s">
        <v>41</v>
      </c>
      <c r="E38" s="43">
        <v>530.0</v>
      </c>
      <c r="F38" s="43">
        <v>355.0</v>
      </c>
      <c r="G38" s="43">
        <v>110.1</v>
      </c>
      <c r="H38" s="44"/>
      <c r="I38" s="44"/>
      <c r="J38" s="45"/>
      <c r="K38" s="45"/>
      <c r="L38" s="45"/>
      <c r="M38" s="45"/>
      <c r="N38" s="45"/>
      <c r="O38" s="45"/>
      <c r="P38" s="45"/>
      <c r="Q38" s="45"/>
      <c r="R38" s="45">
        <v>290.18</v>
      </c>
      <c r="S38" s="34">
        <f t="shared" si="9"/>
        <v>321.32</v>
      </c>
      <c r="T38" s="34">
        <f t="shared" si="10"/>
        <v>173.46</v>
      </c>
      <c r="U38" s="35">
        <f t="shared" si="11"/>
        <v>147.86</v>
      </c>
      <c r="V38" s="36">
        <f t="shared" si="12"/>
        <v>494.78</v>
      </c>
    </row>
    <row r="39">
      <c r="A39" s="28">
        <v>43955.0</v>
      </c>
      <c r="B39" s="42" t="s">
        <v>84</v>
      </c>
      <c r="C39" s="30">
        <v>70.0</v>
      </c>
      <c r="D39" s="31" t="s">
        <v>41</v>
      </c>
      <c r="E39" s="43">
        <v>430.0</v>
      </c>
      <c r="F39" s="43">
        <v>185.0</v>
      </c>
      <c r="G39" s="43">
        <v>212.3</v>
      </c>
      <c r="H39" s="43">
        <v>195.69</v>
      </c>
      <c r="I39" s="43">
        <v>147.28</v>
      </c>
      <c r="J39" s="45">
        <v>366.67</v>
      </c>
      <c r="K39" s="45">
        <v>379.5</v>
      </c>
      <c r="L39" s="45">
        <v>393.18</v>
      </c>
      <c r="M39" s="45">
        <v>431.0</v>
      </c>
      <c r="N39" s="45"/>
      <c r="O39" s="45"/>
      <c r="P39" s="45"/>
      <c r="Q39" s="45"/>
      <c r="R39" s="45">
        <v>378.99</v>
      </c>
      <c r="S39" s="34">
        <f t="shared" si="9"/>
        <v>311.96</v>
      </c>
      <c r="T39" s="34">
        <f t="shared" si="10"/>
        <v>112.27</v>
      </c>
      <c r="U39" s="35">
        <f t="shared" si="11"/>
        <v>199.69</v>
      </c>
      <c r="V39" s="36">
        <f t="shared" si="12"/>
        <v>424.23</v>
      </c>
    </row>
    <row r="40">
      <c r="A40" s="28">
        <v>43986.0</v>
      </c>
      <c r="B40" s="42" t="s">
        <v>85</v>
      </c>
      <c r="C40" s="30">
        <v>70.0</v>
      </c>
      <c r="D40" s="31" t="s">
        <v>41</v>
      </c>
      <c r="E40" s="43">
        <v>700.0</v>
      </c>
      <c r="F40" s="43">
        <v>190.0</v>
      </c>
      <c r="G40" s="43">
        <v>204.05</v>
      </c>
      <c r="H40" s="43">
        <v>160.0</v>
      </c>
      <c r="I40" s="44"/>
      <c r="J40" s="45">
        <v>247.9</v>
      </c>
      <c r="K40" s="45">
        <v>197.0</v>
      </c>
      <c r="L40" s="45">
        <v>240.0</v>
      </c>
      <c r="M40" s="45">
        <v>366.67</v>
      </c>
      <c r="N40" s="45">
        <v>286.7</v>
      </c>
      <c r="O40" s="45">
        <v>309.89</v>
      </c>
      <c r="P40" s="45">
        <v>379.5</v>
      </c>
      <c r="Q40" s="45">
        <v>270.68</v>
      </c>
      <c r="R40" s="45">
        <v>177.55</v>
      </c>
      <c r="S40" s="34">
        <f t="shared" si="9"/>
        <v>286.92</v>
      </c>
      <c r="T40" s="34">
        <f t="shared" si="10"/>
        <v>142.16</v>
      </c>
      <c r="U40" s="35">
        <f t="shared" si="11"/>
        <v>144.76</v>
      </c>
      <c r="V40" s="36">
        <f t="shared" si="12"/>
        <v>429.08</v>
      </c>
    </row>
    <row r="41">
      <c r="A41" s="28">
        <v>44016.0</v>
      </c>
      <c r="B41" s="42" t="s">
        <v>86</v>
      </c>
      <c r="C41" s="30">
        <v>70.0</v>
      </c>
      <c r="D41" s="31" t="s">
        <v>41</v>
      </c>
      <c r="E41" s="43">
        <v>670.0</v>
      </c>
      <c r="F41" s="43">
        <v>315.0</v>
      </c>
      <c r="G41" s="43">
        <v>119.99</v>
      </c>
      <c r="H41" s="44"/>
      <c r="I41" s="44"/>
      <c r="J41" s="45"/>
      <c r="K41" s="45"/>
      <c r="L41" s="45"/>
      <c r="M41" s="45"/>
      <c r="N41" s="45"/>
      <c r="O41" s="45"/>
      <c r="P41" s="45"/>
      <c r="Q41" s="45"/>
      <c r="R41" s="45">
        <v>288.56</v>
      </c>
      <c r="S41" s="34">
        <f t="shared" si="9"/>
        <v>348.39</v>
      </c>
      <c r="T41" s="34">
        <f t="shared" si="10"/>
        <v>231.15</v>
      </c>
      <c r="U41" s="35">
        <f t="shared" si="11"/>
        <v>117.24</v>
      </c>
      <c r="V41" s="36">
        <f t="shared" si="12"/>
        <v>579.54</v>
      </c>
    </row>
    <row r="42">
      <c r="A42" s="28">
        <v>44047.0</v>
      </c>
      <c r="B42" s="42" t="s">
        <v>87</v>
      </c>
      <c r="C42" s="30">
        <v>70.0</v>
      </c>
      <c r="D42" s="31" t="s">
        <v>41</v>
      </c>
      <c r="E42" s="43">
        <v>650.0</v>
      </c>
      <c r="F42" s="43">
        <v>420.0</v>
      </c>
      <c r="G42" s="43">
        <v>473.0</v>
      </c>
      <c r="H42" s="43">
        <v>550.15</v>
      </c>
      <c r="I42" s="44"/>
      <c r="J42" s="45"/>
      <c r="K42" s="45"/>
      <c r="L42" s="45"/>
      <c r="M42" s="45"/>
      <c r="N42" s="45"/>
      <c r="O42" s="45"/>
      <c r="P42" s="45"/>
      <c r="Q42" s="45"/>
      <c r="R42" s="45">
        <v>358.46</v>
      </c>
      <c r="S42" s="34">
        <f t="shared" si="9"/>
        <v>490.32</v>
      </c>
      <c r="T42" s="34">
        <f t="shared" si="10"/>
        <v>113.7</v>
      </c>
      <c r="U42" s="35">
        <f t="shared" si="11"/>
        <v>376.62</v>
      </c>
      <c r="V42" s="36">
        <f t="shared" si="12"/>
        <v>604.02</v>
      </c>
    </row>
    <row r="43">
      <c r="A43" s="28">
        <v>44078.0</v>
      </c>
      <c r="B43" s="42" t="s">
        <v>88</v>
      </c>
      <c r="C43" s="30">
        <v>70.0</v>
      </c>
      <c r="D43" s="31" t="s">
        <v>41</v>
      </c>
      <c r="E43" s="43">
        <v>630.0</v>
      </c>
      <c r="F43" s="43">
        <v>425.0</v>
      </c>
      <c r="G43" s="44"/>
      <c r="H43" s="44"/>
      <c r="I43" s="44"/>
      <c r="J43" s="45"/>
      <c r="K43" s="45"/>
      <c r="L43" s="45"/>
      <c r="M43" s="45"/>
      <c r="N43" s="45"/>
      <c r="O43" s="45"/>
      <c r="P43" s="45"/>
      <c r="Q43" s="45"/>
      <c r="R43" s="45">
        <v>297.74</v>
      </c>
      <c r="S43" s="34">
        <f t="shared" si="9"/>
        <v>450.91</v>
      </c>
      <c r="T43" s="34">
        <f t="shared" si="10"/>
        <v>167.64</v>
      </c>
      <c r="U43" s="35">
        <f t="shared" si="11"/>
        <v>283.27</v>
      </c>
      <c r="V43" s="36">
        <f t="shared" si="12"/>
        <v>618.55</v>
      </c>
    </row>
    <row r="44">
      <c r="A44" s="28">
        <v>44108.0</v>
      </c>
      <c r="B44" s="42" t="s">
        <v>89</v>
      </c>
      <c r="C44" s="30">
        <v>70.0</v>
      </c>
      <c r="D44" s="31" t="s">
        <v>41</v>
      </c>
      <c r="E44" s="43">
        <v>900.0</v>
      </c>
      <c r="F44" s="43">
        <v>850.0</v>
      </c>
      <c r="G44" s="43">
        <v>990.0</v>
      </c>
      <c r="H44" s="43">
        <v>620.55</v>
      </c>
      <c r="I44" s="43">
        <v>1303.05</v>
      </c>
      <c r="J44" s="45">
        <v>727.0</v>
      </c>
      <c r="K44" s="45">
        <v>1350.0</v>
      </c>
      <c r="L44" s="45">
        <v>700.0</v>
      </c>
      <c r="M44" s="45">
        <v>1450.0</v>
      </c>
      <c r="N44" s="45">
        <v>1730.0</v>
      </c>
      <c r="O44" s="45">
        <v>1123.85</v>
      </c>
      <c r="P44" s="45">
        <v>725.0</v>
      </c>
      <c r="Q44" s="45">
        <v>2350.0</v>
      </c>
      <c r="R44" s="45">
        <v>1053.77</v>
      </c>
      <c r="S44" s="34">
        <f t="shared" si="9"/>
        <v>1133.8</v>
      </c>
      <c r="T44" s="34">
        <f t="shared" si="10"/>
        <v>476.89</v>
      </c>
      <c r="U44" s="35">
        <f t="shared" si="11"/>
        <v>656.91</v>
      </c>
      <c r="V44" s="36">
        <f t="shared" si="12"/>
        <v>1610.69</v>
      </c>
    </row>
    <row r="45">
      <c r="A45" s="28">
        <v>44139.0</v>
      </c>
      <c r="B45" s="42" t="s">
        <v>90</v>
      </c>
      <c r="C45" s="30">
        <v>70.0</v>
      </c>
      <c r="D45" s="31" t="s">
        <v>41</v>
      </c>
      <c r="E45" s="43">
        <v>330.0</v>
      </c>
      <c r="F45" s="43">
        <v>235.5</v>
      </c>
      <c r="G45" s="43">
        <v>188.07</v>
      </c>
      <c r="H45" s="43">
        <v>123.59</v>
      </c>
      <c r="I45" s="43">
        <v>175.09</v>
      </c>
      <c r="J45" s="45">
        <v>240.0</v>
      </c>
      <c r="K45" s="45">
        <v>247.9</v>
      </c>
      <c r="L45" s="45"/>
      <c r="M45" s="45"/>
      <c r="N45" s="45"/>
      <c r="O45" s="45"/>
      <c r="P45" s="45"/>
      <c r="Q45" s="45"/>
      <c r="R45" s="45">
        <v>223.36</v>
      </c>
      <c r="S45" s="34">
        <f t="shared" si="9"/>
        <v>220.44</v>
      </c>
      <c r="T45" s="34">
        <f t="shared" si="10"/>
        <v>60.78</v>
      </c>
      <c r="U45" s="35">
        <f t="shared" si="11"/>
        <v>159.66</v>
      </c>
      <c r="V45" s="36">
        <f t="shared" si="12"/>
        <v>281.22</v>
      </c>
    </row>
    <row r="46">
      <c r="A46" s="28">
        <v>44169.0</v>
      </c>
      <c r="B46" s="42" t="s">
        <v>91</v>
      </c>
      <c r="C46" s="30">
        <v>70.0</v>
      </c>
      <c r="D46" s="31" t="s">
        <v>41</v>
      </c>
      <c r="E46" s="43">
        <v>90.0</v>
      </c>
      <c r="F46" s="43">
        <v>8.55</v>
      </c>
      <c r="G46" s="43">
        <v>18.5</v>
      </c>
      <c r="H46" s="44"/>
      <c r="I46" s="44"/>
      <c r="J46" s="45">
        <v>60.83</v>
      </c>
      <c r="K46" s="45">
        <v>73.33</v>
      </c>
      <c r="L46" s="45"/>
      <c r="M46" s="45"/>
      <c r="N46" s="45"/>
      <c r="O46" s="45"/>
      <c r="P46" s="45"/>
      <c r="Q46" s="45"/>
      <c r="R46" s="45">
        <v>41.46</v>
      </c>
      <c r="S46" s="34">
        <f t="shared" si="9"/>
        <v>48.78</v>
      </c>
      <c r="T46" s="34">
        <f t="shared" si="10"/>
        <v>31.74</v>
      </c>
      <c r="U46" s="35">
        <f t="shared" si="11"/>
        <v>17.04</v>
      </c>
      <c r="V46" s="36">
        <f t="shared" si="12"/>
        <v>80.52</v>
      </c>
    </row>
    <row r="47">
      <c r="A47" s="47" t="s">
        <v>92</v>
      </c>
      <c r="B47" s="42" t="s">
        <v>93</v>
      </c>
      <c r="C47" s="30">
        <v>70.0</v>
      </c>
      <c r="D47" s="31" t="s">
        <v>41</v>
      </c>
      <c r="E47" s="43">
        <v>35.0</v>
      </c>
      <c r="F47" s="43">
        <v>8.95</v>
      </c>
      <c r="G47" s="43">
        <v>22.8</v>
      </c>
      <c r="H47" s="43">
        <v>14.6</v>
      </c>
      <c r="I47" s="43">
        <v>19.8</v>
      </c>
      <c r="J47" s="45">
        <v>53.15</v>
      </c>
      <c r="K47" s="45">
        <v>67.0</v>
      </c>
      <c r="L47" s="45">
        <v>8.0</v>
      </c>
      <c r="M47" s="45">
        <v>23.62</v>
      </c>
      <c r="N47" s="45"/>
      <c r="O47" s="45"/>
      <c r="P47" s="45"/>
      <c r="Q47" s="45"/>
      <c r="R47" s="45">
        <v>17.51</v>
      </c>
      <c r="S47" s="34">
        <f t="shared" si="9"/>
        <v>27.04</v>
      </c>
      <c r="T47" s="34">
        <f t="shared" si="10"/>
        <v>19.32</v>
      </c>
      <c r="U47" s="35">
        <f t="shared" si="11"/>
        <v>7.72</v>
      </c>
      <c r="V47" s="36">
        <f t="shared" si="12"/>
        <v>46.36</v>
      </c>
    </row>
    <row r="48">
      <c r="A48" s="47" t="s">
        <v>94</v>
      </c>
      <c r="B48" s="42" t="s">
        <v>95</v>
      </c>
      <c r="C48" s="30">
        <v>30.0</v>
      </c>
      <c r="D48" s="31" t="s">
        <v>41</v>
      </c>
      <c r="E48" s="43">
        <v>80.0</v>
      </c>
      <c r="F48" s="43">
        <v>18.5</v>
      </c>
      <c r="G48" s="43">
        <v>32.99</v>
      </c>
      <c r="H48" s="43">
        <v>59.99</v>
      </c>
      <c r="I48" s="43">
        <v>71.77</v>
      </c>
      <c r="J48" s="45">
        <v>40.0</v>
      </c>
      <c r="K48" s="45">
        <v>174.23</v>
      </c>
      <c r="L48" s="45">
        <v>59.9</v>
      </c>
      <c r="M48" s="45">
        <v>98.0</v>
      </c>
      <c r="N48" s="45"/>
      <c r="O48" s="45"/>
      <c r="P48" s="45"/>
      <c r="Q48" s="45"/>
      <c r="R48" s="45">
        <v>82.53</v>
      </c>
      <c r="S48" s="34">
        <f t="shared" si="9"/>
        <v>71.79</v>
      </c>
      <c r="T48" s="34">
        <f t="shared" si="10"/>
        <v>43.46</v>
      </c>
      <c r="U48" s="35">
        <f t="shared" si="11"/>
        <v>28.33</v>
      </c>
      <c r="V48" s="36">
        <f t="shared" si="12"/>
        <v>115.25</v>
      </c>
    </row>
    <row r="49">
      <c r="A49" s="47" t="s">
        <v>96</v>
      </c>
      <c r="B49" s="42" t="s">
        <v>97</v>
      </c>
      <c r="C49" s="30">
        <v>30.0</v>
      </c>
      <c r="D49" s="31" t="s">
        <v>41</v>
      </c>
      <c r="E49" s="43">
        <v>130.0</v>
      </c>
      <c r="F49" s="43">
        <v>35.8</v>
      </c>
      <c r="G49" s="43">
        <v>31.58</v>
      </c>
      <c r="H49" s="43">
        <v>32.66</v>
      </c>
      <c r="I49" s="43">
        <v>34.53</v>
      </c>
      <c r="J49" s="45">
        <v>100.0</v>
      </c>
      <c r="K49" s="45">
        <v>126.5</v>
      </c>
      <c r="L49" s="45">
        <v>130.0</v>
      </c>
      <c r="M49" s="45">
        <v>106.7</v>
      </c>
      <c r="N49" s="45">
        <v>90.58</v>
      </c>
      <c r="O49" s="45">
        <v>90.5</v>
      </c>
      <c r="P49" s="45">
        <v>87.52</v>
      </c>
      <c r="Q49" s="45">
        <v>143.81</v>
      </c>
      <c r="R49" s="45">
        <v>98.59</v>
      </c>
      <c r="S49" s="34">
        <f t="shared" si="9"/>
        <v>88.48</v>
      </c>
      <c r="T49" s="34">
        <f t="shared" si="10"/>
        <v>39.78</v>
      </c>
      <c r="U49" s="35">
        <f t="shared" si="11"/>
        <v>48.7</v>
      </c>
      <c r="V49" s="36">
        <f t="shared" si="12"/>
        <v>128.26</v>
      </c>
    </row>
    <row r="50">
      <c r="A50" s="47" t="s">
        <v>98</v>
      </c>
      <c r="B50" s="42" t="s">
        <v>99</v>
      </c>
      <c r="C50" s="30">
        <v>30.0</v>
      </c>
      <c r="D50" s="31" t="s">
        <v>41</v>
      </c>
      <c r="E50" s="43">
        <v>60.0</v>
      </c>
      <c r="F50" s="43">
        <v>365.0</v>
      </c>
      <c r="G50" s="43">
        <v>48.3</v>
      </c>
      <c r="H50" s="43">
        <v>90.9</v>
      </c>
      <c r="I50" s="43">
        <v>160.44</v>
      </c>
      <c r="J50" s="45">
        <v>120.0</v>
      </c>
      <c r="K50" s="45">
        <v>89.0</v>
      </c>
      <c r="L50" s="45"/>
      <c r="M50" s="45"/>
      <c r="N50" s="45"/>
      <c r="O50" s="45"/>
      <c r="P50" s="45"/>
      <c r="Q50" s="45"/>
      <c r="R50" s="45">
        <v>64.99</v>
      </c>
      <c r="S50" s="34">
        <f t="shared" si="9"/>
        <v>124.83</v>
      </c>
      <c r="T50" s="34">
        <f t="shared" si="10"/>
        <v>103.54</v>
      </c>
      <c r="U50" s="35">
        <f t="shared" si="11"/>
        <v>21.29</v>
      </c>
      <c r="V50" s="36">
        <f t="shared" si="12"/>
        <v>228.37</v>
      </c>
    </row>
    <row r="51">
      <c r="A51" s="47" t="s">
        <v>100</v>
      </c>
      <c r="B51" s="42" t="s">
        <v>101</v>
      </c>
      <c r="C51" s="30">
        <v>30.0</v>
      </c>
      <c r="D51" s="31" t="s">
        <v>41</v>
      </c>
      <c r="E51" s="43">
        <v>55.0</v>
      </c>
      <c r="F51" s="43">
        <v>42.0</v>
      </c>
      <c r="G51" s="43">
        <v>23.0</v>
      </c>
      <c r="H51" s="43">
        <v>31.9</v>
      </c>
      <c r="I51" s="43">
        <v>37.05</v>
      </c>
      <c r="J51" s="45"/>
      <c r="K51" s="45"/>
      <c r="L51" s="45"/>
      <c r="M51" s="45"/>
      <c r="N51" s="45"/>
      <c r="O51" s="45"/>
      <c r="P51" s="45"/>
      <c r="Q51" s="45"/>
      <c r="R51" s="45">
        <v>29.78</v>
      </c>
      <c r="S51" s="34">
        <f t="shared" si="9"/>
        <v>36.46</v>
      </c>
      <c r="T51" s="34">
        <f t="shared" si="10"/>
        <v>11.15</v>
      </c>
      <c r="U51" s="35">
        <f t="shared" si="11"/>
        <v>25.31</v>
      </c>
      <c r="V51" s="36">
        <f t="shared" si="12"/>
        <v>47.61</v>
      </c>
    </row>
    <row r="52">
      <c r="A52" s="47" t="s">
        <v>102</v>
      </c>
      <c r="B52" s="42" t="s">
        <v>103</v>
      </c>
      <c r="C52" s="30">
        <v>30.0</v>
      </c>
      <c r="D52" s="31" t="s">
        <v>41</v>
      </c>
      <c r="E52" s="33">
        <v>35.0</v>
      </c>
      <c r="F52" s="33">
        <v>9.55</v>
      </c>
      <c r="G52" s="33">
        <v>25.39</v>
      </c>
      <c r="H52" s="33">
        <v>31.2</v>
      </c>
      <c r="I52" s="33">
        <v>38.35</v>
      </c>
      <c r="J52" s="48"/>
      <c r="K52" s="48"/>
      <c r="L52" s="48"/>
      <c r="M52" s="48"/>
      <c r="N52" s="48"/>
      <c r="O52" s="48"/>
      <c r="P52" s="48"/>
      <c r="Q52" s="48"/>
      <c r="R52" s="48">
        <v>19.95</v>
      </c>
      <c r="S52" s="34">
        <f t="shared" si="9"/>
        <v>26.57</v>
      </c>
      <c r="T52" s="34">
        <f t="shared" si="10"/>
        <v>10.64</v>
      </c>
      <c r="U52" s="35">
        <f t="shared" si="11"/>
        <v>15.93</v>
      </c>
      <c r="V52" s="36">
        <f t="shared" si="12"/>
        <v>37.21</v>
      </c>
    </row>
    <row r="53">
      <c r="A53" s="38">
        <v>5.0</v>
      </c>
      <c r="B53" s="51" t="s">
        <v>104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40"/>
    </row>
    <row r="54">
      <c r="A54" s="28">
        <v>43835.0</v>
      </c>
      <c r="B54" s="42" t="s">
        <v>105</v>
      </c>
      <c r="C54" s="30">
        <v>10.0</v>
      </c>
      <c r="D54" s="31" t="s">
        <v>41</v>
      </c>
      <c r="E54" s="43">
        <v>75.0</v>
      </c>
      <c r="F54" s="43">
        <v>25.5</v>
      </c>
      <c r="G54" s="43">
        <v>49.9</v>
      </c>
      <c r="H54" s="43">
        <v>48.9</v>
      </c>
      <c r="I54" s="43">
        <v>35.1</v>
      </c>
      <c r="J54" s="44"/>
      <c r="K54" s="44"/>
      <c r="L54" s="44"/>
      <c r="M54" s="44"/>
      <c r="N54" s="44"/>
      <c r="O54" s="44"/>
      <c r="P54" s="44"/>
      <c r="Q54" s="44"/>
      <c r="R54" s="45">
        <v>46.04</v>
      </c>
      <c r="S54" s="34">
        <f t="shared" ref="S54:S85" si="13">IF(SUM(E54:R54)&gt;0,ROUND(AVERAGE(E54:R54),2),"")</f>
        <v>46.74</v>
      </c>
      <c r="T54" s="34">
        <f t="shared" ref="T54:T85" si="14">IF(COUNTA(E54:R54)=1,S54,(IF(SUM(E54:R54)&gt;0,ROUND(STDEV(E54:R54),2),"")))</f>
        <v>16.74</v>
      </c>
      <c r="U54" s="35">
        <f t="shared" ref="U54:U85" si="15">IF(SUM(S54:T54)&gt;0,S54-T54,"")</f>
        <v>30</v>
      </c>
      <c r="V54" s="36">
        <f t="shared" ref="V54:V85" si="16">IF(SUM(S54:T54)&gt;0,SUM(S54:T54),"")</f>
        <v>63.48</v>
      </c>
    </row>
    <row r="55">
      <c r="A55" s="28">
        <v>43866.0</v>
      </c>
      <c r="B55" s="42" t="s">
        <v>106</v>
      </c>
      <c r="C55" s="30">
        <v>10.0</v>
      </c>
      <c r="D55" s="31" t="s">
        <v>41</v>
      </c>
      <c r="E55" s="43">
        <v>48.0</v>
      </c>
      <c r="F55" s="43">
        <v>38.9</v>
      </c>
      <c r="G55" s="43">
        <v>23.01</v>
      </c>
      <c r="H55" s="43">
        <v>30.0</v>
      </c>
      <c r="I55" s="43">
        <v>21.0</v>
      </c>
      <c r="J55" s="44"/>
      <c r="K55" s="44"/>
      <c r="L55" s="44"/>
      <c r="M55" s="44"/>
      <c r="N55" s="44"/>
      <c r="O55" s="44"/>
      <c r="P55" s="44"/>
      <c r="Q55" s="44"/>
      <c r="R55" s="45">
        <v>35.3</v>
      </c>
      <c r="S55" s="34">
        <f t="shared" si="13"/>
        <v>32.7</v>
      </c>
      <c r="T55" s="34">
        <f t="shared" si="14"/>
        <v>10.17</v>
      </c>
      <c r="U55" s="35">
        <f t="shared" si="15"/>
        <v>22.53</v>
      </c>
      <c r="V55" s="36">
        <f t="shared" si="16"/>
        <v>42.87</v>
      </c>
    </row>
    <row r="56">
      <c r="A56" s="28">
        <v>43895.0</v>
      </c>
      <c r="B56" s="42" t="s">
        <v>107</v>
      </c>
      <c r="C56" s="30">
        <v>10.0</v>
      </c>
      <c r="D56" s="31" t="s">
        <v>41</v>
      </c>
      <c r="E56" s="43">
        <v>48.0</v>
      </c>
      <c r="F56" s="43">
        <v>265.0</v>
      </c>
      <c r="G56" s="43">
        <v>134.9</v>
      </c>
      <c r="H56" s="43">
        <v>124.99</v>
      </c>
      <c r="I56" s="43">
        <v>194.99</v>
      </c>
      <c r="J56" s="44"/>
      <c r="K56" s="44"/>
      <c r="L56" s="44"/>
      <c r="M56" s="44"/>
      <c r="N56" s="44"/>
      <c r="O56" s="44"/>
      <c r="P56" s="44"/>
      <c r="Q56" s="44"/>
      <c r="R56" s="45">
        <v>164.32</v>
      </c>
      <c r="S56" s="34">
        <f t="shared" si="13"/>
        <v>155.37</v>
      </c>
      <c r="T56" s="34">
        <f t="shared" si="14"/>
        <v>72.85</v>
      </c>
      <c r="U56" s="35">
        <f t="shared" si="15"/>
        <v>82.52</v>
      </c>
      <c r="V56" s="36">
        <f t="shared" si="16"/>
        <v>228.22</v>
      </c>
    </row>
    <row r="57">
      <c r="A57" s="28">
        <v>43926.0</v>
      </c>
      <c r="B57" s="42" t="s">
        <v>108</v>
      </c>
      <c r="C57" s="30">
        <v>10.0</v>
      </c>
      <c r="D57" s="31" t="s">
        <v>41</v>
      </c>
      <c r="E57" s="43">
        <v>130.0</v>
      </c>
      <c r="F57" s="43">
        <v>142.5</v>
      </c>
      <c r="G57" s="43">
        <v>142.8</v>
      </c>
      <c r="H57" s="43">
        <v>64.99</v>
      </c>
      <c r="I57" s="43">
        <v>55.0</v>
      </c>
      <c r="J57" s="44"/>
      <c r="K57" s="44"/>
      <c r="L57" s="44"/>
      <c r="M57" s="44"/>
      <c r="N57" s="44"/>
      <c r="O57" s="44"/>
      <c r="P57" s="44"/>
      <c r="Q57" s="44"/>
      <c r="R57" s="45">
        <v>74.32</v>
      </c>
      <c r="S57" s="34">
        <f t="shared" si="13"/>
        <v>101.6</v>
      </c>
      <c r="T57" s="34">
        <f t="shared" si="14"/>
        <v>41.07</v>
      </c>
      <c r="U57" s="35">
        <f t="shared" si="15"/>
        <v>60.53</v>
      </c>
      <c r="V57" s="36">
        <f t="shared" si="16"/>
        <v>142.67</v>
      </c>
    </row>
    <row r="58">
      <c r="A58" s="28">
        <v>43956.0</v>
      </c>
      <c r="B58" s="42" t="s">
        <v>109</v>
      </c>
      <c r="C58" s="30">
        <v>10.0</v>
      </c>
      <c r="D58" s="31" t="s">
        <v>41</v>
      </c>
      <c r="E58" s="43">
        <v>45.0</v>
      </c>
      <c r="F58" s="43">
        <v>2.15</v>
      </c>
      <c r="G58" s="43">
        <v>10.11</v>
      </c>
      <c r="H58" s="43">
        <v>2.64</v>
      </c>
      <c r="I58" s="43">
        <v>2.93</v>
      </c>
      <c r="J58" s="44"/>
      <c r="K58" s="44"/>
      <c r="L58" s="44"/>
      <c r="M58" s="44"/>
      <c r="N58" s="44"/>
      <c r="O58" s="44"/>
      <c r="P58" s="44"/>
      <c r="Q58" s="44"/>
      <c r="R58" s="45">
        <v>46.74</v>
      </c>
      <c r="S58" s="34">
        <f t="shared" si="13"/>
        <v>18.26</v>
      </c>
      <c r="T58" s="34">
        <f t="shared" si="14"/>
        <v>21.59</v>
      </c>
      <c r="U58" s="35">
        <f t="shared" si="15"/>
        <v>-3.33</v>
      </c>
      <c r="V58" s="36">
        <f t="shared" si="16"/>
        <v>39.85</v>
      </c>
    </row>
    <row r="59">
      <c r="A59" s="28">
        <v>43987.0</v>
      </c>
      <c r="B59" s="42" t="s">
        <v>110</v>
      </c>
      <c r="C59" s="30">
        <v>10.0</v>
      </c>
      <c r="D59" s="46" t="s">
        <v>49</v>
      </c>
      <c r="E59" s="43">
        <v>45.0</v>
      </c>
      <c r="F59" s="43">
        <v>8.55</v>
      </c>
      <c r="G59" s="43">
        <v>3.99</v>
      </c>
      <c r="H59" s="43">
        <v>8.97</v>
      </c>
      <c r="I59" s="44"/>
      <c r="J59" s="44"/>
      <c r="K59" s="44"/>
      <c r="L59" s="44"/>
      <c r="M59" s="44"/>
      <c r="N59" s="44"/>
      <c r="O59" s="44"/>
      <c r="P59" s="44"/>
      <c r="Q59" s="44"/>
      <c r="R59" s="45">
        <v>72.94</v>
      </c>
      <c r="S59" s="34">
        <f t="shared" si="13"/>
        <v>27.89</v>
      </c>
      <c r="T59" s="34">
        <f t="shared" si="14"/>
        <v>30.11</v>
      </c>
      <c r="U59" s="35">
        <f t="shared" si="15"/>
        <v>-2.22</v>
      </c>
      <c r="V59" s="36">
        <f t="shared" si="16"/>
        <v>58</v>
      </c>
    </row>
    <row r="60">
      <c r="A60" s="28">
        <v>44017.0</v>
      </c>
      <c r="B60" s="42" t="s">
        <v>111</v>
      </c>
      <c r="C60" s="30">
        <v>10.0</v>
      </c>
      <c r="D60" s="31" t="s">
        <v>41</v>
      </c>
      <c r="E60" s="43">
        <v>75.0</v>
      </c>
      <c r="F60" s="43">
        <v>35.5</v>
      </c>
      <c r="G60" s="43">
        <v>38.99</v>
      </c>
      <c r="H60" s="43">
        <v>99.0</v>
      </c>
      <c r="I60" s="43">
        <v>96.99</v>
      </c>
      <c r="J60" s="44"/>
      <c r="K60" s="44"/>
      <c r="L60" s="44"/>
      <c r="M60" s="44"/>
      <c r="N60" s="44"/>
      <c r="O60" s="44"/>
      <c r="P60" s="44"/>
      <c r="Q60" s="44"/>
      <c r="R60" s="45">
        <v>53.71</v>
      </c>
      <c r="S60" s="34">
        <f t="shared" si="13"/>
        <v>66.53</v>
      </c>
      <c r="T60" s="34">
        <f t="shared" si="14"/>
        <v>28.07</v>
      </c>
      <c r="U60" s="35">
        <f t="shared" si="15"/>
        <v>38.46</v>
      </c>
      <c r="V60" s="36">
        <f t="shared" si="16"/>
        <v>94.6</v>
      </c>
    </row>
    <row r="61">
      <c r="A61" s="28">
        <v>44048.0</v>
      </c>
      <c r="B61" s="42" t="s">
        <v>112</v>
      </c>
      <c r="C61" s="30">
        <v>10.0</v>
      </c>
      <c r="D61" s="31" t="s">
        <v>41</v>
      </c>
      <c r="E61" s="43">
        <v>315.0</v>
      </c>
      <c r="F61" s="43">
        <v>65.5</v>
      </c>
      <c r="G61" s="43">
        <v>99.99</v>
      </c>
      <c r="H61" s="43">
        <v>85.84</v>
      </c>
      <c r="I61" s="43">
        <v>100.0</v>
      </c>
      <c r="J61" s="44"/>
      <c r="K61" s="44"/>
      <c r="L61" s="44"/>
      <c r="M61" s="44"/>
      <c r="N61" s="44"/>
      <c r="O61" s="44"/>
      <c r="P61" s="44"/>
      <c r="Q61" s="44"/>
      <c r="R61" s="45">
        <v>113.72</v>
      </c>
      <c r="S61" s="34">
        <f t="shared" si="13"/>
        <v>130.01</v>
      </c>
      <c r="T61" s="34">
        <f t="shared" si="14"/>
        <v>92.09</v>
      </c>
      <c r="U61" s="35">
        <f t="shared" si="15"/>
        <v>37.92</v>
      </c>
      <c r="V61" s="36">
        <f t="shared" si="16"/>
        <v>222.1</v>
      </c>
    </row>
    <row r="62">
      <c r="A62" s="28">
        <v>44079.0</v>
      </c>
      <c r="B62" s="42" t="s">
        <v>113</v>
      </c>
      <c r="C62" s="30">
        <v>10.0</v>
      </c>
      <c r="D62" s="31" t="s">
        <v>41</v>
      </c>
      <c r="E62" s="43">
        <v>315.0</v>
      </c>
      <c r="F62" s="43">
        <v>125.0</v>
      </c>
      <c r="G62" s="43">
        <v>97.0</v>
      </c>
      <c r="H62" s="43">
        <v>149.9</v>
      </c>
      <c r="I62" s="43">
        <v>93.99</v>
      </c>
      <c r="J62" s="44"/>
      <c r="K62" s="44"/>
      <c r="L62" s="44"/>
      <c r="M62" s="44"/>
      <c r="N62" s="44"/>
      <c r="O62" s="44"/>
      <c r="P62" s="44"/>
      <c r="Q62" s="44"/>
      <c r="R62" s="45">
        <v>153.22</v>
      </c>
      <c r="S62" s="34">
        <f t="shared" si="13"/>
        <v>155.69</v>
      </c>
      <c r="T62" s="34">
        <f t="shared" si="14"/>
        <v>81.99</v>
      </c>
      <c r="U62" s="35">
        <f t="shared" si="15"/>
        <v>73.7</v>
      </c>
      <c r="V62" s="36">
        <f t="shared" si="16"/>
        <v>237.68</v>
      </c>
    </row>
    <row r="63">
      <c r="A63" s="28">
        <v>44109.0</v>
      </c>
      <c r="B63" s="42" t="s">
        <v>114</v>
      </c>
      <c r="C63" s="30">
        <v>10.0</v>
      </c>
      <c r="D63" s="31" t="s">
        <v>41</v>
      </c>
      <c r="E63" s="43">
        <v>530.0</v>
      </c>
      <c r="F63" s="43">
        <v>286.0</v>
      </c>
      <c r="G63" s="43">
        <v>292.0</v>
      </c>
      <c r="H63" s="43">
        <v>185.99</v>
      </c>
      <c r="I63" s="43">
        <v>402.95</v>
      </c>
      <c r="J63" s="44"/>
      <c r="K63" s="44"/>
      <c r="L63" s="44"/>
      <c r="M63" s="44"/>
      <c r="N63" s="44"/>
      <c r="O63" s="44"/>
      <c r="P63" s="44"/>
      <c r="Q63" s="44"/>
      <c r="R63" s="45">
        <v>246.12</v>
      </c>
      <c r="S63" s="34">
        <f t="shared" si="13"/>
        <v>323.84</v>
      </c>
      <c r="T63" s="34">
        <f t="shared" si="14"/>
        <v>123.49</v>
      </c>
      <c r="U63" s="35">
        <f t="shared" si="15"/>
        <v>200.35</v>
      </c>
      <c r="V63" s="36">
        <f t="shared" si="16"/>
        <v>447.33</v>
      </c>
    </row>
    <row r="64">
      <c r="A64" s="28">
        <v>44140.0</v>
      </c>
      <c r="B64" s="42" t="s">
        <v>115</v>
      </c>
      <c r="C64" s="30">
        <v>10.0</v>
      </c>
      <c r="D64" s="31" t="s">
        <v>41</v>
      </c>
      <c r="E64" s="43">
        <v>23.0</v>
      </c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5">
        <v>15.9</v>
      </c>
      <c r="S64" s="34">
        <f t="shared" si="13"/>
        <v>19.45</v>
      </c>
      <c r="T64" s="34">
        <f t="shared" si="14"/>
        <v>5.02</v>
      </c>
      <c r="U64" s="35">
        <f t="shared" si="15"/>
        <v>14.43</v>
      </c>
      <c r="V64" s="36">
        <f t="shared" si="16"/>
        <v>24.47</v>
      </c>
    </row>
    <row r="65">
      <c r="A65" s="28">
        <v>44170.0</v>
      </c>
      <c r="B65" s="42" t="s">
        <v>116</v>
      </c>
      <c r="C65" s="30">
        <v>10.0</v>
      </c>
      <c r="D65" s="31" t="s">
        <v>41</v>
      </c>
      <c r="E65" s="43">
        <v>750.0</v>
      </c>
      <c r="F65" s="43">
        <v>650.0</v>
      </c>
      <c r="G65" s="43">
        <v>499.0</v>
      </c>
      <c r="H65" s="43">
        <v>449.9</v>
      </c>
      <c r="I65" s="44"/>
      <c r="J65" s="44"/>
      <c r="K65" s="44"/>
      <c r="L65" s="44"/>
      <c r="M65" s="44"/>
      <c r="N65" s="44"/>
      <c r="O65" s="44"/>
      <c r="P65" s="44"/>
      <c r="Q65" s="44"/>
      <c r="R65" s="45">
        <v>134.51</v>
      </c>
      <c r="S65" s="34">
        <f t="shared" si="13"/>
        <v>496.68</v>
      </c>
      <c r="T65" s="34">
        <f t="shared" si="14"/>
        <v>235.07</v>
      </c>
      <c r="U65" s="35">
        <f t="shared" si="15"/>
        <v>261.61</v>
      </c>
      <c r="V65" s="36">
        <f t="shared" si="16"/>
        <v>731.75</v>
      </c>
    </row>
    <row r="66">
      <c r="A66" s="47" t="s">
        <v>117</v>
      </c>
      <c r="B66" s="42" t="s">
        <v>118</v>
      </c>
      <c r="C66" s="30">
        <v>10.0</v>
      </c>
      <c r="D66" s="31" t="s">
        <v>41</v>
      </c>
      <c r="E66" s="43">
        <v>400.0</v>
      </c>
      <c r="F66" s="43">
        <v>750.0</v>
      </c>
      <c r="G66" s="43">
        <v>159.99</v>
      </c>
      <c r="H66" s="43">
        <v>190.0</v>
      </c>
      <c r="I66" s="43">
        <v>356.0</v>
      </c>
      <c r="J66" s="44"/>
      <c r="K66" s="44"/>
      <c r="L66" s="44"/>
      <c r="M66" s="44"/>
      <c r="N66" s="44"/>
      <c r="O66" s="44"/>
      <c r="P66" s="44"/>
      <c r="Q66" s="44"/>
      <c r="R66" s="45">
        <v>100.28</v>
      </c>
      <c r="S66" s="34">
        <f t="shared" si="13"/>
        <v>326.05</v>
      </c>
      <c r="T66" s="34">
        <f t="shared" si="14"/>
        <v>237.97</v>
      </c>
      <c r="U66" s="35">
        <f t="shared" si="15"/>
        <v>88.08</v>
      </c>
      <c r="V66" s="36">
        <f t="shared" si="16"/>
        <v>564.02</v>
      </c>
    </row>
    <row r="67">
      <c r="A67" s="47" t="s">
        <v>119</v>
      </c>
      <c r="B67" s="42" t="s">
        <v>120</v>
      </c>
      <c r="C67" s="30">
        <v>10.0</v>
      </c>
      <c r="D67" s="31" t="s">
        <v>41</v>
      </c>
      <c r="E67" s="43">
        <v>230.0</v>
      </c>
      <c r="F67" s="43">
        <v>65.0</v>
      </c>
      <c r="G67" s="43">
        <v>37.43</v>
      </c>
      <c r="H67" s="43">
        <v>45.0</v>
      </c>
      <c r="I67" s="43">
        <v>49.9</v>
      </c>
      <c r="J67" s="44"/>
      <c r="K67" s="44"/>
      <c r="L67" s="44"/>
      <c r="M67" s="44"/>
      <c r="N67" s="44"/>
      <c r="O67" s="44"/>
      <c r="P67" s="44"/>
      <c r="Q67" s="44"/>
      <c r="R67" s="45">
        <v>75.14</v>
      </c>
      <c r="S67" s="34">
        <f t="shared" si="13"/>
        <v>83.75</v>
      </c>
      <c r="T67" s="34">
        <f t="shared" si="14"/>
        <v>72.95</v>
      </c>
      <c r="U67" s="35">
        <f t="shared" si="15"/>
        <v>10.8</v>
      </c>
      <c r="V67" s="36">
        <f t="shared" si="16"/>
        <v>156.7</v>
      </c>
    </row>
    <row r="68">
      <c r="A68" s="47" t="s">
        <v>121</v>
      </c>
      <c r="B68" s="42" t="s">
        <v>122</v>
      </c>
      <c r="C68" s="30">
        <v>10.0</v>
      </c>
      <c r="D68" s="31" t="s">
        <v>41</v>
      </c>
      <c r="E68" s="43">
        <v>180.0</v>
      </c>
      <c r="F68" s="43">
        <v>72.0</v>
      </c>
      <c r="G68" s="43">
        <v>60.0</v>
      </c>
      <c r="H68" s="43">
        <v>54.99</v>
      </c>
      <c r="I68" s="43">
        <v>80.0</v>
      </c>
      <c r="J68" s="44"/>
      <c r="K68" s="44"/>
      <c r="L68" s="44"/>
      <c r="M68" s="44"/>
      <c r="N68" s="44"/>
      <c r="O68" s="44"/>
      <c r="P68" s="44"/>
      <c r="Q68" s="44"/>
      <c r="R68" s="45">
        <v>73.19</v>
      </c>
      <c r="S68" s="34">
        <f t="shared" si="13"/>
        <v>86.7</v>
      </c>
      <c r="T68" s="34">
        <f t="shared" si="14"/>
        <v>46.62</v>
      </c>
      <c r="U68" s="35">
        <f t="shared" si="15"/>
        <v>40.08</v>
      </c>
      <c r="V68" s="36">
        <f t="shared" si="16"/>
        <v>133.32</v>
      </c>
    </row>
    <row r="69">
      <c r="A69" s="47" t="s">
        <v>123</v>
      </c>
      <c r="B69" s="42" t="s">
        <v>124</v>
      </c>
      <c r="C69" s="30">
        <v>10.0</v>
      </c>
      <c r="D69" s="31" t="s">
        <v>41</v>
      </c>
      <c r="E69" s="43">
        <v>30.0</v>
      </c>
      <c r="F69" s="43">
        <v>5.0</v>
      </c>
      <c r="G69" s="43">
        <v>0.34</v>
      </c>
      <c r="H69" s="43">
        <v>0.49</v>
      </c>
      <c r="I69" s="43">
        <v>4.13</v>
      </c>
      <c r="J69" s="44"/>
      <c r="K69" s="44"/>
      <c r="L69" s="44"/>
      <c r="M69" s="44"/>
      <c r="N69" s="44"/>
      <c r="O69" s="44"/>
      <c r="P69" s="44"/>
      <c r="Q69" s="44"/>
      <c r="R69" s="45">
        <v>22.72</v>
      </c>
      <c r="S69" s="34">
        <f t="shared" si="13"/>
        <v>10.45</v>
      </c>
      <c r="T69" s="34">
        <f t="shared" si="14"/>
        <v>12.68</v>
      </c>
      <c r="U69" s="35">
        <f t="shared" si="15"/>
        <v>-2.23</v>
      </c>
      <c r="V69" s="36">
        <f t="shared" si="16"/>
        <v>23.13</v>
      </c>
    </row>
    <row r="70">
      <c r="A70" s="47" t="s">
        <v>125</v>
      </c>
      <c r="B70" s="42" t="s">
        <v>126</v>
      </c>
      <c r="C70" s="30">
        <v>10.0</v>
      </c>
      <c r="D70" s="31" t="s">
        <v>41</v>
      </c>
      <c r="E70" s="43">
        <v>30.0</v>
      </c>
      <c r="F70" s="43">
        <v>1.25</v>
      </c>
      <c r="G70" s="43">
        <v>1.5</v>
      </c>
      <c r="H70" s="43">
        <v>1.53</v>
      </c>
      <c r="I70" s="43">
        <v>1.7</v>
      </c>
      <c r="J70" s="44"/>
      <c r="K70" s="44"/>
      <c r="L70" s="44"/>
      <c r="M70" s="44"/>
      <c r="N70" s="44"/>
      <c r="O70" s="44"/>
      <c r="P70" s="44"/>
      <c r="Q70" s="44"/>
      <c r="R70" s="45">
        <v>15.84</v>
      </c>
      <c r="S70" s="34">
        <f t="shared" si="13"/>
        <v>8.64</v>
      </c>
      <c r="T70" s="34">
        <f t="shared" si="14"/>
        <v>11.94</v>
      </c>
      <c r="U70" s="35">
        <f t="shared" si="15"/>
        <v>-3.3</v>
      </c>
      <c r="V70" s="36">
        <f t="shared" si="16"/>
        <v>20.58</v>
      </c>
    </row>
    <row r="71">
      <c r="A71" s="47" t="s">
        <v>127</v>
      </c>
      <c r="B71" s="42" t="s">
        <v>128</v>
      </c>
      <c r="C71" s="30">
        <v>10.0</v>
      </c>
      <c r="D71" s="31" t="s">
        <v>41</v>
      </c>
      <c r="E71" s="43">
        <v>430.0</v>
      </c>
      <c r="F71" s="43">
        <v>180.0</v>
      </c>
      <c r="G71" s="43">
        <v>261.0</v>
      </c>
      <c r="H71" s="43">
        <v>339.89</v>
      </c>
      <c r="I71" s="43">
        <v>135.26</v>
      </c>
      <c r="J71" s="44"/>
      <c r="K71" s="44"/>
      <c r="L71" s="44"/>
      <c r="M71" s="44"/>
      <c r="N71" s="44"/>
      <c r="O71" s="44"/>
      <c r="P71" s="44"/>
      <c r="Q71" s="44"/>
      <c r="R71" s="45">
        <v>38.38</v>
      </c>
      <c r="S71" s="34">
        <f t="shared" si="13"/>
        <v>230.76</v>
      </c>
      <c r="T71" s="34">
        <f t="shared" si="14"/>
        <v>142.29</v>
      </c>
      <c r="U71" s="35">
        <f t="shared" si="15"/>
        <v>88.47</v>
      </c>
      <c r="V71" s="36">
        <f t="shared" si="16"/>
        <v>373.05</v>
      </c>
    </row>
    <row r="72">
      <c r="A72" s="47" t="s">
        <v>129</v>
      </c>
      <c r="B72" s="42" t="s">
        <v>130</v>
      </c>
      <c r="C72" s="30">
        <v>10.0</v>
      </c>
      <c r="D72" s="31" t="s">
        <v>41</v>
      </c>
      <c r="E72" s="43">
        <v>70.0</v>
      </c>
      <c r="F72" s="43">
        <v>65.5</v>
      </c>
      <c r="G72" s="43">
        <v>12.25</v>
      </c>
      <c r="H72" s="43">
        <v>40.47</v>
      </c>
      <c r="I72" s="43">
        <v>54.45</v>
      </c>
      <c r="J72" s="44"/>
      <c r="K72" s="44"/>
      <c r="L72" s="44"/>
      <c r="M72" s="44"/>
      <c r="N72" s="44"/>
      <c r="O72" s="44"/>
      <c r="P72" s="44"/>
      <c r="Q72" s="44"/>
      <c r="R72" s="45">
        <v>31.1</v>
      </c>
      <c r="S72" s="34">
        <f t="shared" si="13"/>
        <v>45.63</v>
      </c>
      <c r="T72" s="34">
        <f t="shared" si="14"/>
        <v>21.99</v>
      </c>
      <c r="U72" s="35">
        <f t="shared" si="15"/>
        <v>23.64</v>
      </c>
      <c r="V72" s="36">
        <f t="shared" si="16"/>
        <v>67.62</v>
      </c>
      <c r="W72" s="148"/>
    </row>
    <row r="73">
      <c r="A73" s="47" t="s">
        <v>131</v>
      </c>
      <c r="B73" s="42" t="s">
        <v>132</v>
      </c>
      <c r="C73" s="30">
        <v>10.0</v>
      </c>
      <c r="D73" s="31" t="s">
        <v>41</v>
      </c>
      <c r="E73" s="43">
        <v>170.0</v>
      </c>
      <c r="F73" s="43">
        <v>55.0</v>
      </c>
      <c r="G73" s="43">
        <v>13.8</v>
      </c>
      <c r="H73" s="43">
        <v>63.25</v>
      </c>
      <c r="I73" s="43"/>
      <c r="J73" s="44"/>
      <c r="K73" s="44"/>
      <c r="L73" s="44"/>
      <c r="M73" s="44"/>
      <c r="N73" s="44"/>
      <c r="O73" s="44"/>
      <c r="P73" s="44"/>
      <c r="Q73" s="44"/>
      <c r="R73" s="45">
        <v>93.01</v>
      </c>
      <c r="S73" s="34">
        <f t="shared" si="13"/>
        <v>79.01</v>
      </c>
      <c r="T73" s="34">
        <f t="shared" si="14"/>
        <v>58.21</v>
      </c>
      <c r="U73" s="35">
        <f t="shared" si="15"/>
        <v>20.8</v>
      </c>
      <c r="V73" s="36">
        <f t="shared" si="16"/>
        <v>137.22</v>
      </c>
      <c r="W73" s="148"/>
    </row>
    <row r="74">
      <c r="A74" s="47" t="s">
        <v>133</v>
      </c>
      <c r="B74" s="42" t="s">
        <v>134</v>
      </c>
      <c r="C74" s="30">
        <v>10.0</v>
      </c>
      <c r="D74" s="31" t="s">
        <v>41</v>
      </c>
      <c r="E74" s="43">
        <v>50.0</v>
      </c>
      <c r="F74" s="43">
        <v>15.0</v>
      </c>
      <c r="G74" s="43">
        <v>60.0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5">
        <v>43.33</v>
      </c>
      <c r="S74" s="34">
        <f t="shared" si="13"/>
        <v>42.08</v>
      </c>
      <c r="T74" s="34">
        <f t="shared" si="14"/>
        <v>19.31</v>
      </c>
      <c r="U74" s="35">
        <f t="shared" si="15"/>
        <v>22.77</v>
      </c>
      <c r="V74" s="36">
        <f t="shared" si="16"/>
        <v>61.39</v>
      </c>
    </row>
    <row r="75">
      <c r="A75" s="47" t="s">
        <v>135</v>
      </c>
      <c r="B75" s="42" t="s">
        <v>136</v>
      </c>
      <c r="C75" s="30">
        <v>10.0</v>
      </c>
      <c r="D75" s="31" t="s">
        <v>41</v>
      </c>
      <c r="E75" s="43">
        <v>180.0</v>
      </c>
      <c r="F75" s="43">
        <v>18.5</v>
      </c>
      <c r="G75" s="43">
        <v>41.0</v>
      </c>
      <c r="H75" s="43">
        <v>72.67</v>
      </c>
      <c r="I75" s="43">
        <v>59.99</v>
      </c>
      <c r="J75" s="44"/>
      <c r="K75" s="44"/>
      <c r="L75" s="44"/>
      <c r="M75" s="44"/>
      <c r="N75" s="44"/>
      <c r="O75" s="44"/>
      <c r="P75" s="44"/>
      <c r="Q75" s="44"/>
      <c r="R75" s="45">
        <v>40.06</v>
      </c>
      <c r="S75" s="34">
        <f t="shared" si="13"/>
        <v>68.7</v>
      </c>
      <c r="T75" s="34">
        <f t="shared" si="14"/>
        <v>57.6</v>
      </c>
      <c r="U75" s="35">
        <f t="shared" si="15"/>
        <v>11.1</v>
      </c>
      <c r="V75" s="36">
        <f t="shared" si="16"/>
        <v>126.3</v>
      </c>
    </row>
    <row r="76">
      <c r="A76" s="47" t="s">
        <v>137</v>
      </c>
      <c r="B76" s="42" t="s">
        <v>138</v>
      </c>
      <c r="C76" s="30">
        <v>10.0</v>
      </c>
      <c r="D76" s="31" t="s">
        <v>41</v>
      </c>
      <c r="E76" s="43">
        <v>35.0</v>
      </c>
      <c r="F76" s="44"/>
      <c r="G76" s="43">
        <v>5.44</v>
      </c>
      <c r="H76" s="43">
        <v>5.17</v>
      </c>
      <c r="I76" s="44"/>
      <c r="J76" s="44"/>
      <c r="K76" s="44"/>
      <c r="L76" s="44"/>
      <c r="M76" s="44"/>
      <c r="N76" s="44"/>
      <c r="O76" s="44"/>
      <c r="P76" s="44"/>
      <c r="Q76" s="44"/>
      <c r="R76" s="45">
        <v>16.68</v>
      </c>
      <c r="S76" s="34">
        <f t="shared" si="13"/>
        <v>15.57</v>
      </c>
      <c r="T76" s="34">
        <f t="shared" si="14"/>
        <v>14.02</v>
      </c>
      <c r="U76" s="35">
        <f t="shared" si="15"/>
        <v>1.55</v>
      </c>
      <c r="V76" s="36">
        <f t="shared" si="16"/>
        <v>29.59</v>
      </c>
    </row>
    <row r="77">
      <c r="A77" s="47" t="s">
        <v>139</v>
      </c>
      <c r="B77" s="42" t="s">
        <v>140</v>
      </c>
      <c r="C77" s="30">
        <v>10.0</v>
      </c>
      <c r="D77" s="31" t="s">
        <v>41</v>
      </c>
      <c r="E77" s="43">
        <v>190.0</v>
      </c>
      <c r="F77" s="44"/>
      <c r="G77" s="43">
        <v>109.99</v>
      </c>
      <c r="H77" s="43">
        <v>95.55</v>
      </c>
      <c r="I77" s="43">
        <v>86.99</v>
      </c>
      <c r="J77" s="44"/>
      <c r="K77" s="44"/>
      <c r="L77" s="44"/>
      <c r="M77" s="44"/>
      <c r="N77" s="44"/>
      <c r="O77" s="44"/>
      <c r="P77" s="44"/>
      <c r="Q77" s="44"/>
      <c r="R77" s="45">
        <v>86.5</v>
      </c>
      <c r="S77" s="34">
        <f t="shared" si="13"/>
        <v>113.81</v>
      </c>
      <c r="T77" s="34">
        <f t="shared" si="14"/>
        <v>43.64</v>
      </c>
      <c r="U77" s="35">
        <f t="shared" si="15"/>
        <v>70.17</v>
      </c>
      <c r="V77" s="36">
        <f t="shared" si="16"/>
        <v>157.45</v>
      </c>
    </row>
    <row r="78">
      <c r="A78" s="47" t="s">
        <v>141</v>
      </c>
      <c r="B78" s="42" t="s">
        <v>142</v>
      </c>
      <c r="C78" s="30">
        <v>10.0</v>
      </c>
      <c r="D78" s="31" t="s">
        <v>41</v>
      </c>
      <c r="E78" s="43">
        <v>70.0</v>
      </c>
      <c r="F78" s="43">
        <v>25.2</v>
      </c>
      <c r="G78" s="43">
        <v>18.25</v>
      </c>
      <c r="H78" s="43">
        <v>18.8</v>
      </c>
      <c r="I78" s="43">
        <v>19.6</v>
      </c>
      <c r="J78" s="44"/>
      <c r="K78" s="44"/>
      <c r="L78" s="44"/>
      <c r="M78" s="44"/>
      <c r="N78" s="44"/>
      <c r="O78" s="44"/>
      <c r="P78" s="44"/>
      <c r="Q78" s="44"/>
      <c r="R78" s="45">
        <v>48.93</v>
      </c>
      <c r="S78" s="34">
        <f t="shared" si="13"/>
        <v>33.46</v>
      </c>
      <c r="T78" s="34">
        <f t="shared" si="14"/>
        <v>21.36</v>
      </c>
      <c r="U78" s="35">
        <f t="shared" si="15"/>
        <v>12.1</v>
      </c>
      <c r="V78" s="36">
        <f t="shared" si="16"/>
        <v>54.82</v>
      </c>
    </row>
    <row r="79">
      <c r="A79" s="47" t="s">
        <v>143</v>
      </c>
      <c r="B79" s="42" t="s">
        <v>144</v>
      </c>
      <c r="C79" s="30">
        <v>10.0</v>
      </c>
      <c r="D79" s="31" t="s">
        <v>41</v>
      </c>
      <c r="E79" s="43">
        <v>1700.0</v>
      </c>
      <c r="F79" s="44"/>
      <c r="G79" s="43">
        <v>565.9</v>
      </c>
      <c r="H79" s="43">
        <v>850.76</v>
      </c>
      <c r="I79" s="43">
        <v>874.99</v>
      </c>
      <c r="J79" s="44"/>
      <c r="K79" s="44"/>
      <c r="L79" s="44"/>
      <c r="M79" s="44"/>
      <c r="N79" s="44"/>
      <c r="O79" s="44"/>
      <c r="P79" s="44"/>
      <c r="Q79" s="44"/>
      <c r="R79" s="52"/>
      <c r="S79" s="34">
        <f t="shared" si="13"/>
        <v>997.91</v>
      </c>
      <c r="T79" s="34">
        <f t="shared" si="14"/>
        <v>488.65</v>
      </c>
      <c r="U79" s="35">
        <f t="shared" si="15"/>
        <v>509.26</v>
      </c>
      <c r="V79" s="36">
        <f t="shared" si="16"/>
        <v>1486.56</v>
      </c>
    </row>
    <row r="80">
      <c r="A80" s="47" t="s">
        <v>145</v>
      </c>
      <c r="B80" s="42" t="s">
        <v>146</v>
      </c>
      <c r="C80" s="30">
        <v>10.0</v>
      </c>
      <c r="D80" s="31" t="s">
        <v>41</v>
      </c>
      <c r="E80" s="43">
        <v>130.0</v>
      </c>
      <c r="F80" s="44"/>
      <c r="G80" s="43">
        <v>199.0</v>
      </c>
      <c r="H80" s="43">
        <v>159.1</v>
      </c>
      <c r="I80" s="44"/>
      <c r="J80" s="44"/>
      <c r="K80" s="44"/>
      <c r="L80" s="44"/>
      <c r="M80" s="44"/>
      <c r="N80" s="44"/>
      <c r="O80" s="44"/>
      <c r="P80" s="44"/>
      <c r="Q80" s="44"/>
      <c r="R80" s="45">
        <v>65.83</v>
      </c>
      <c r="S80" s="34">
        <f t="shared" si="13"/>
        <v>138.48</v>
      </c>
      <c r="T80" s="34">
        <f t="shared" si="14"/>
        <v>56.09</v>
      </c>
      <c r="U80" s="35">
        <f t="shared" si="15"/>
        <v>82.39</v>
      </c>
      <c r="V80" s="36">
        <f t="shared" si="16"/>
        <v>194.57</v>
      </c>
    </row>
    <row r="81">
      <c r="A81" s="47" t="s">
        <v>147</v>
      </c>
      <c r="B81" s="42" t="s">
        <v>148</v>
      </c>
      <c r="C81" s="30">
        <v>10.0</v>
      </c>
      <c r="D81" s="31" t="s">
        <v>41</v>
      </c>
      <c r="E81" s="43">
        <v>230.0</v>
      </c>
      <c r="F81" s="44"/>
      <c r="G81" s="43">
        <v>125.0</v>
      </c>
      <c r="H81" s="43">
        <v>103.8</v>
      </c>
      <c r="I81" s="43">
        <v>109.26</v>
      </c>
      <c r="J81" s="44"/>
      <c r="K81" s="44"/>
      <c r="L81" s="44"/>
      <c r="M81" s="44"/>
      <c r="N81" s="44"/>
      <c r="O81" s="44"/>
      <c r="P81" s="44"/>
      <c r="Q81" s="44"/>
      <c r="R81" s="45">
        <v>145.84</v>
      </c>
      <c r="S81" s="34">
        <f t="shared" si="13"/>
        <v>142.78</v>
      </c>
      <c r="T81" s="34">
        <f t="shared" si="14"/>
        <v>51.42</v>
      </c>
      <c r="U81" s="35">
        <f t="shared" si="15"/>
        <v>91.36</v>
      </c>
      <c r="V81" s="36">
        <f t="shared" si="16"/>
        <v>194.2</v>
      </c>
    </row>
    <row r="82">
      <c r="A82" s="47" t="s">
        <v>149</v>
      </c>
      <c r="B82" s="42" t="s">
        <v>150</v>
      </c>
      <c r="C82" s="30">
        <v>10.0</v>
      </c>
      <c r="D82" s="31" t="s">
        <v>41</v>
      </c>
      <c r="E82" s="43">
        <v>140.0</v>
      </c>
      <c r="F82" s="44"/>
      <c r="G82" s="43">
        <v>74.99</v>
      </c>
      <c r="H82" s="43">
        <v>133.96</v>
      </c>
      <c r="I82" s="43">
        <v>90.0</v>
      </c>
      <c r="J82" s="44"/>
      <c r="K82" s="44"/>
      <c r="L82" s="44"/>
      <c r="M82" s="44"/>
      <c r="N82" s="44"/>
      <c r="O82" s="44"/>
      <c r="P82" s="44"/>
      <c r="Q82" s="44"/>
      <c r="R82" s="45">
        <v>111.28</v>
      </c>
      <c r="S82" s="34">
        <f t="shared" si="13"/>
        <v>110.05</v>
      </c>
      <c r="T82" s="34">
        <f t="shared" si="14"/>
        <v>27.85</v>
      </c>
      <c r="U82" s="35">
        <f t="shared" si="15"/>
        <v>82.2</v>
      </c>
      <c r="V82" s="36">
        <f t="shared" si="16"/>
        <v>137.9</v>
      </c>
    </row>
    <row r="83">
      <c r="A83" s="47" t="s">
        <v>151</v>
      </c>
      <c r="B83" s="42" t="s">
        <v>152</v>
      </c>
      <c r="C83" s="30">
        <v>10.0</v>
      </c>
      <c r="D83" s="31" t="s">
        <v>41</v>
      </c>
      <c r="E83" s="43">
        <v>630.0</v>
      </c>
      <c r="F83" s="43">
        <v>380.0</v>
      </c>
      <c r="G83" s="43">
        <v>195.69</v>
      </c>
      <c r="H83" s="43">
        <v>294.16</v>
      </c>
      <c r="I83" s="43">
        <v>488.0</v>
      </c>
      <c r="J83" s="44"/>
      <c r="K83" s="44"/>
      <c r="L83" s="44"/>
      <c r="M83" s="44"/>
      <c r="N83" s="44"/>
      <c r="O83" s="44"/>
      <c r="P83" s="44"/>
      <c r="Q83" s="44"/>
      <c r="R83" s="45">
        <v>411.42</v>
      </c>
      <c r="S83" s="34">
        <f t="shared" si="13"/>
        <v>399.88</v>
      </c>
      <c r="T83" s="34">
        <f t="shared" si="14"/>
        <v>151.08</v>
      </c>
      <c r="U83" s="35">
        <f t="shared" si="15"/>
        <v>248.8</v>
      </c>
      <c r="V83" s="36">
        <f t="shared" si="16"/>
        <v>550.96</v>
      </c>
    </row>
    <row r="84">
      <c r="A84" s="149" t="s">
        <v>153</v>
      </c>
      <c r="B84" s="42" t="s">
        <v>154</v>
      </c>
      <c r="C84" s="30">
        <v>10.0</v>
      </c>
      <c r="D84" s="31" t="s">
        <v>41</v>
      </c>
      <c r="E84" s="43">
        <v>98.0</v>
      </c>
      <c r="F84" s="43">
        <v>45.0</v>
      </c>
      <c r="G84" s="43">
        <v>79.99</v>
      </c>
      <c r="H84" s="43">
        <v>49.9</v>
      </c>
      <c r="I84" s="43">
        <v>68.0</v>
      </c>
      <c r="J84" s="44"/>
      <c r="K84" s="44"/>
      <c r="L84" s="44"/>
      <c r="M84" s="44"/>
      <c r="N84" s="44"/>
      <c r="O84" s="44"/>
      <c r="P84" s="44"/>
      <c r="Q84" s="44"/>
      <c r="R84" s="45">
        <v>78.36</v>
      </c>
      <c r="S84" s="34">
        <f t="shared" si="13"/>
        <v>69.88</v>
      </c>
      <c r="T84" s="34">
        <f t="shared" si="14"/>
        <v>19.93</v>
      </c>
      <c r="U84" s="35">
        <f t="shared" si="15"/>
        <v>49.95</v>
      </c>
      <c r="V84" s="36">
        <f t="shared" si="16"/>
        <v>89.81</v>
      </c>
    </row>
    <row r="85">
      <c r="A85" s="53">
        <v>6.0</v>
      </c>
      <c r="B85" s="54" t="s">
        <v>155</v>
      </c>
      <c r="C85" s="55">
        <v>354.0</v>
      </c>
      <c r="D85" s="56" t="s">
        <v>41</v>
      </c>
      <c r="E85" s="57">
        <v>345.0</v>
      </c>
      <c r="F85" s="57">
        <v>285.0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9">
        <v>213.74</v>
      </c>
      <c r="S85" s="60">
        <f t="shared" si="13"/>
        <v>281.25</v>
      </c>
      <c r="T85" s="60">
        <f t="shared" si="14"/>
        <v>65.71</v>
      </c>
      <c r="U85" s="61">
        <f t="shared" si="15"/>
        <v>215.54</v>
      </c>
      <c r="V85" s="62">
        <f t="shared" si="16"/>
        <v>346.96</v>
      </c>
    </row>
    <row r="86">
      <c r="A86" s="64"/>
      <c r="B86" s="150"/>
      <c r="C86" s="66"/>
      <c r="D86" s="66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68"/>
      <c r="S86" s="151"/>
      <c r="T86" s="151"/>
      <c r="U86" s="151"/>
      <c r="V86" s="151"/>
    </row>
    <row r="87">
      <c r="A87" s="64"/>
      <c r="B87" s="150"/>
      <c r="C87" s="66"/>
      <c r="D87" s="66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</row>
    <row r="88">
      <c r="A88" s="69" t="str">
        <f t="shared" ref="A88:Q88" si="17">IF(A1="","",A1)</f>
        <v/>
      </c>
      <c r="B88" s="70" t="str">
        <f t="shared" si="17"/>
        <v/>
      </c>
      <c r="C88" s="71" t="str">
        <f t="shared" si="17"/>
        <v/>
      </c>
      <c r="D88" s="72" t="str">
        <f t="shared" si="17"/>
        <v/>
      </c>
      <c r="E88" s="7" t="str">
        <f t="shared" si="17"/>
        <v/>
      </c>
      <c r="F88" s="7" t="str">
        <f t="shared" si="17"/>
        <v/>
      </c>
      <c r="G88" s="7" t="str">
        <f t="shared" si="17"/>
        <v/>
      </c>
      <c r="H88" s="7" t="str">
        <f t="shared" si="17"/>
        <v/>
      </c>
      <c r="I88" s="7" t="str">
        <f t="shared" si="17"/>
        <v/>
      </c>
      <c r="J88" s="7" t="str">
        <f t="shared" si="17"/>
        <v/>
      </c>
      <c r="K88" s="7" t="str">
        <f t="shared" si="17"/>
        <v/>
      </c>
      <c r="L88" s="7" t="str">
        <f t="shared" si="17"/>
        <v/>
      </c>
      <c r="M88" s="7" t="str">
        <f t="shared" si="17"/>
        <v/>
      </c>
      <c r="N88" s="7" t="str">
        <f t="shared" si="17"/>
        <v/>
      </c>
      <c r="O88" s="7" t="str">
        <f t="shared" si="17"/>
        <v/>
      </c>
      <c r="P88" s="7" t="str">
        <f t="shared" si="17"/>
        <v/>
      </c>
      <c r="Q88" s="7" t="str">
        <f t="shared" si="17"/>
        <v/>
      </c>
      <c r="R88" s="7" t="str">
        <f>IF('Circunscrição I'!R1="","",'Circunscrição I'!R1)</f>
        <v/>
      </c>
      <c r="S88" s="73"/>
      <c r="T88" s="74"/>
      <c r="U88" s="73"/>
      <c r="V88" s="74"/>
    </row>
    <row r="89">
      <c r="A89" s="76" t="str">
        <f t="shared" ref="A89:R89" si="18">IF(A2="","",A2)</f>
        <v>Item</v>
      </c>
      <c r="B89" s="76" t="str">
        <f t="shared" si="18"/>
        <v>Descrição</v>
      </c>
      <c r="C89" s="76" t="str">
        <f t="shared" si="18"/>
        <v>Qtde</v>
      </c>
      <c r="D89" s="76" t="str">
        <f t="shared" si="18"/>
        <v>Unidade</v>
      </c>
      <c r="E89" s="76" t="str">
        <f t="shared" si="18"/>
        <v>GH</v>
      </c>
      <c r="F89" s="76" t="str">
        <f t="shared" si="18"/>
        <v>SRV</v>
      </c>
      <c r="G89" s="76" t="str">
        <f t="shared" si="18"/>
        <v>Internet 1 </v>
      </c>
      <c r="H89" s="76" t="str">
        <f t="shared" si="18"/>
        <v>Internet 2</v>
      </c>
      <c r="I89" s="76" t="str">
        <f t="shared" si="18"/>
        <v>Internet 3</v>
      </c>
      <c r="J89" s="76" t="str">
        <f t="shared" si="18"/>
        <v>BP1</v>
      </c>
      <c r="K89" s="76" t="str">
        <f t="shared" si="18"/>
        <v>BP2</v>
      </c>
      <c r="L89" s="76" t="str">
        <f t="shared" si="18"/>
        <v>BP3</v>
      </c>
      <c r="M89" s="76" t="str">
        <f t="shared" si="18"/>
        <v>BP4</v>
      </c>
      <c r="N89" s="76" t="str">
        <f t="shared" si="18"/>
        <v>BP5</v>
      </c>
      <c r="O89" s="76" t="str">
        <f t="shared" si="18"/>
        <v>BP6</v>
      </c>
      <c r="P89" s="76" t="str">
        <f t="shared" si="18"/>
        <v>BP7</v>
      </c>
      <c r="Q89" s="76" t="str">
        <f t="shared" si="18"/>
        <v>BP8</v>
      </c>
      <c r="R89" s="77" t="str">
        <f t="shared" si="18"/>
        <v>Ata 015/2019</v>
      </c>
      <c r="S89" s="78" t="s">
        <v>156</v>
      </c>
      <c r="T89" s="79"/>
      <c r="U89" s="78"/>
      <c r="V89" s="79"/>
    </row>
    <row r="90">
      <c r="A90" s="80"/>
      <c r="B90" s="81"/>
      <c r="C90" s="82"/>
      <c r="D90" s="83"/>
      <c r="E90" s="12" t="str">
        <f t="shared" ref="E90:R90" si="19">IF(E3="","",E3)</f>
        <v/>
      </c>
      <c r="F90" s="12" t="str">
        <f t="shared" si="19"/>
        <v/>
      </c>
      <c r="G90" s="12" t="str">
        <f t="shared" si="19"/>
        <v/>
      </c>
      <c r="H90" s="12" t="str">
        <f t="shared" si="19"/>
        <v/>
      </c>
      <c r="I90" s="12" t="str">
        <f t="shared" si="19"/>
        <v/>
      </c>
      <c r="J90" s="12" t="str">
        <f t="shared" si="19"/>
        <v/>
      </c>
      <c r="K90" s="12" t="str">
        <f t="shared" si="19"/>
        <v/>
      </c>
      <c r="L90" s="12" t="str">
        <f t="shared" si="19"/>
        <v/>
      </c>
      <c r="M90" s="12" t="str">
        <f t="shared" si="19"/>
        <v/>
      </c>
      <c r="N90" s="12" t="str">
        <f t="shared" si="19"/>
        <v/>
      </c>
      <c r="O90" s="12" t="str">
        <f t="shared" si="19"/>
        <v/>
      </c>
      <c r="P90" s="12" t="str">
        <f t="shared" si="19"/>
        <v/>
      </c>
      <c r="Q90" s="12" t="str">
        <f t="shared" si="19"/>
        <v/>
      </c>
      <c r="R90" s="12" t="str">
        <f t="shared" si="19"/>
        <v/>
      </c>
      <c r="S90" s="78" t="s">
        <v>157</v>
      </c>
      <c r="T90" s="79"/>
      <c r="U90" s="78" t="s">
        <v>158</v>
      </c>
      <c r="V90" s="79"/>
    </row>
    <row r="91">
      <c r="A91" s="84"/>
      <c r="B91" s="85"/>
      <c r="C91" s="86"/>
      <c r="D91" s="87"/>
      <c r="E91" s="21" t="str">
        <f t="shared" ref="E91:R91" si="20">IF(E4="","",E4)</f>
        <v/>
      </c>
      <c r="F91" s="21" t="str">
        <f t="shared" si="20"/>
        <v/>
      </c>
      <c r="G91" s="21" t="str">
        <f t="shared" si="20"/>
        <v/>
      </c>
      <c r="H91" s="21" t="str">
        <f t="shared" si="20"/>
        <v/>
      </c>
      <c r="I91" s="21" t="str">
        <f t="shared" si="20"/>
        <v/>
      </c>
      <c r="J91" s="21" t="str">
        <f t="shared" si="20"/>
        <v/>
      </c>
      <c r="K91" s="21" t="str">
        <f t="shared" si="20"/>
        <v/>
      </c>
      <c r="L91" s="21" t="str">
        <f t="shared" si="20"/>
        <v/>
      </c>
      <c r="M91" s="21" t="str">
        <f t="shared" si="20"/>
        <v/>
      </c>
      <c r="N91" s="21" t="str">
        <f t="shared" si="20"/>
        <v/>
      </c>
      <c r="O91" s="21" t="str">
        <f t="shared" si="20"/>
        <v/>
      </c>
      <c r="P91" s="21" t="str">
        <f t="shared" si="20"/>
        <v/>
      </c>
      <c r="Q91" s="21" t="str">
        <f t="shared" si="20"/>
        <v/>
      </c>
      <c r="R91" s="21" t="str">
        <f t="shared" si="20"/>
        <v/>
      </c>
      <c r="S91" s="88"/>
      <c r="T91" s="89"/>
      <c r="U91" s="88"/>
      <c r="V91" s="89"/>
    </row>
    <row r="92">
      <c r="A92" s="90">
        <f t="shared" ref="A92:A172" si="21">A5</f>
        <v>1</v>
      </c>
      <c r="B92" s="91" t="str">
        <f t="shared" ref="B92:B172" si="22">IF(B5="","",B5)</f>
        <v>Manutenção Preventiva – Tipo Split</v>
      </c>
      <c r="C92" s="92"/>
      <c r="D92" s="93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95"/>
      <c r="S92" s="96"/>
      <c r="T92" s="96"/>
      <c r="U92" s="95"/>
      <c r="V92" s="97"/>
    </row>
    <row r="93">
      <c r="A93" s="99">
        <f t="shared" si="21"/>
        <v>43831</v>
      </c>
      <c r="B93" s="100" t="str">
        <f t="shared" si="22"/>
        <v>Manutenção Preventiva por Equipamento</v>
      </c>
      <c r="C93" s="101">
        <f t="shared" ref="C93:D93" si="23">IF(C6="","",C6)</f>
        <v>220</v>
      </c>
      <c r="D93" s="101" t="str">
        <f t="shared" si="23"/>
        <v>unid.</v>
      </c>
      <c r="E93" s="116" t="str">
        <f t="shared" ref="E93:R93" si="24">IF(E6&gt;0,IF(AND($U6&lt;=E6,E6&lt;=$V6),E6,"excluído*"),"")</f>
        <v>excluído*</v>
      </c>
      <c r="F93" s="116">
        <f t="shared" si="24"/>
        <v>450</v>
      </c>
      <c r="G93" s="116" t="str">
        <f t="shared" si="24"/>
        <v/>
      </c>
      <c r="H93" s="116" t="str">
        <f t="shared" si="24"/>
        <v/>
      </c>
      <c r="I93" s="116" t="str">
        <f t="shared" si="24"/>
        <v/>
      </c>
      <c r="J93" s="116">
        <f t="shared" si="24"/>
        <v>654.07</v>
      </c>
      <c r="K93" s="116">
        <f t="shared" si="24"/>
        <v>593.21</v>
      </c>
      <c r="L93" s="116">
        <f t="shared" si="24"/>
        <v>563.65</v>
      </c>
      <c r="M93" s="116">
        <f t="shared" si="24"/>
        <v>520.14</v>
      </c>
      <c r="N93" s="116">
        <f t="shared" si="24"/>
        <v>489.44</v>
      </c>
      <c r="O93" s="116">
        <f t="shared" si="24"/>
        <v>452.02</v>
      </c>
      <c r="P93" s="116">
        <f t="shared" si="24"/>
        <v>448.51</v>
      </c>
      <c r="Q93" s="116">
        <f t="shared" si="24"/>
        <v>414.9</v>
      </c>
      <c r="R93" s="116" t="str">
        <f t="shared" si="24"/>
        <v>excluído*</v>
      </c>
      <c r="S93" s="117">
        <f>IF(SUM(E93:R93)&gt;0,ROUND(AVERAGE(E93:R93),2),"")</f>
        <v>509.55</v>
      </c>
      <c r="T93" s="118"/>
      <c r="U93" s="119">
        <f>IF(S93&lt;&gt;"",S93*C93,"")</f>
        <v>112101</v>
      </c>
      <c r="V93" s="120"/>
    </row>
    <row r="94">
      <c r="A94" s="90">
        <f t="shared" si="21"/>
        <v>2</v>
      </c>
      <c r="B94" s="108" t="str">
        <f t="shared" si="22"/>
        <v>Instalação e Substituição de Condicionadores tipo Split</v>
      </c>
      <c r="C94" s="92"/>
      <c r="D94" s="93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3"/>
      <c r="S94" s="96"/>
      <c r="T94" s="96"/>
      <c r="U94" s="95"/>
      <c r="V94" s="97"/>
    </row>
    <row r="95">
      <c r="A95" s="115">
        <f t="shared" si="21"/>
        <v>43832</v>
      </c>
      <c r="B95" s="100" t="str">
        <f t="shared" si="22"/>
        <v>Retirada e Instalação de condicionador Split</v>
      </c>
      <c r="C95" s="101">
        <f t="shared" ref="C95:D95" si="25">IF(C8="","",C8)</f>
        <v>50</v>
      </c>
      <c r="D95" s="101" t="str">
        <f t="shared" si="25"/>
        <v>unid.</v>
      </c>
      <c r="E95" s="116">
        <f t="shared" ref="E95:R95" si="26">IF(E8&gt;0,IF(AND($U8&lt;=E8,E8&lt;=$V8),E8,"excluído*"),"")</f>
        <v>1200</v>
      </c>
      <c r="F95" s="116" t="str">
        <f t="shared" si="26"/>
        <v>excluído*</v>
      </c>
      <c r="G95" s="116" t="str">
        <f t="shared" si="26"/>
        <v/>
      </c>
      <c r="H95" s="116" t="str">
        <f t="shared" si="26"/>
        <v/>
      </c>
      <c r="I95" s="116" t="str">
        <f t="shared" si="26"/>
        <v/>
      </c>
      <c r="J95" s="116">
        <f t="shared" si="26"/>
        <v>1350</v>
      </c>
      <c r="K95" s="116">
        <f t="shared" si="26"/>
        <v>1000</v>
      </c>
      <c r="L95" s="116">
        <f t="shared" si="26"/>
        <v>960</v>
      </c>
      <c r="M95" s="116" t="str">
        <f t="shared" si="26"/>
        <v>excluído*</v>
      </c>
      <c r="N95" s="116">
        <f t="shared" si="26"/>
        <v>887.86</v>
      </c>
      <c r="O95" s="116">
        <f t="shared" si="26"/>
        <v>1168</v>
      </c>
      <c r="P95" s="116" t="str">
        <f t="shared" si="26"/>
        <v>excluído*</v>
      </c>
      <c r="Q95" s="116" t="str">
        <f t="shared" si="26"/>
        <v/>
      </c>
      <c r="R95" s="116">
        <f t="shared" si="26"/>
        <v>891.49</v>
      </c>
      <c r="S95" s="117">
        <f t="shared" ref="S95:S113" si="29">IF(SUM(E95:R95)&gt;0,ROUND(AVERAGE(E95:R95),2),"")</f>
        <v>1065.34</v>
      </c>
      <c r="T95" s="118"/>
      <c r="U95" s="119">
        <f t="shared" ref="U95:U172" si="30">IF(S95&lt;&gt;"",S95*C95,"")</f>
        <v>53267</v>
      </c>
      <c r="V95" s="120"/>
    </row>
    <row r="96">
      <c r="A96" s="115">
        <f t="shared" si="21"/>
        <v>43863</v>
      </c>
      <c r="B96" s="100" t="str">
        <f t="shared" si="22"/>
        <v>PCI Evaporadora</v>
      </c>
      <c r="C96" s="101">
        <f t="shared" ref="C96:D96" si="27">IF(C9="","",C9)</f>
        <v>50</v>
      </c>
      <c r="D96" s="101" t="str">
        <f t="shared" si="27"/>
        <v>unid.</v>
      </c>
      <c r="E96" s="121">
        <f t="shared" ref="E96:R96" si="28">IF(E9&gt;0,IF(AND($U9&lt;=E9,E9&lt;=$V9),E9,"excluído*"),"")</f>
        <v>980.8</v>
      </c>
      <c r="F96" s="121">
        <f t="shared" si="28"/>
        <v>650</v>
      </c>
      <c r="G96" s="121" t="str">
        <f t="shared" si="28"/>
        <v>excluído*</v>
      </c>
      <c r="H96" s="121">
        <f t="shared" si="28"/>
        <v>616.75</v>
      </c>
      <c r="I96" s="121">
        <f t="shared" si="28"/>
        <v>542.06</v>
      </c>
      <c r="J96" s="121" t="str">
        <f t="shared" si="28"/>
        <v>excluído*</v>
      </c>
      <c r="K96" s="121" t="str">
        <f t="shared" si="28"/>
        <v/>
      </c>
      <c r="L96" s="121" t="str">
        <f t="shared" si="28"/>
        <v/>
      </c>
      <c r="M96" s="121" t="str">
        <f t="shared" si="28"/>
        <v/>
      </c>
      <c r="N96" s="121" t="str">
        <f t="shared" si="28"/>
        <v/>
      </c>
      <c r="O96" s="121" t="str">
        <f t="shared" si="28"/>
        <v/>
      </c>
      <c r="P96" s="121" t="str">
        <f t="shared" si="28"/>
        <v/>
      </c>
      <c r="Q96" s="121" t="str">
        <f t="shared" si="28"/>
        <v/>
      </c>
      <c r="R96" s="121">
        <f t="shared" si="28"/>
        <v>509.28</v>
      </c>
      <c r="S96" s="117">
        <f t="shared" si="29"/>
        <v>659.78</v>
      </c>
      <c r="T96" s="118"/>
      <c r="U96" s="124">
        <f t="shared" si="30"/>
        <v>32989</v>
      </c>
      <c r="V96" s="125"/>
    </row>
    <row r="97">
      <c r="A97" s="115">
        <f t="shared" si="21"/>
        <v>43892</v>
      </c>
      <c r="B97" s="100" t="str">
        <f t="shared" si="22"/>
        <v>Placa de Comando de Condensadora</v>
      </c>
      <c r="C97" s="101">
        <f t="shared" ref="C97:D97" si="31">IF(C10="","",C10)</f>
        <v>40</v>
      </c>
      <c r="D97" s="101" t="str">
        <f t="shared" si="31"/>
        <v>unid.</v>
      </c>
      <c r="E97" s="121">
        <f t="shared" ref="E97:R97" si="32">IF(E10&gt;0,IF(AND($U10&lt;=E10,E10&lt;=$V10),E10,"excluído*"),"")</f>
        <v>800</v>
      </c>
      <c r="F97" s="121">
        <f t="shared" si="32"/>
        <v>725</v>
      </c>
      <c r="G97" s="121">
        <f t="shared" si="32"/>
        <v>680</v>
      </c>
      <c r="H97" s="121">
        <f t="shared" si="32"/>
        <v>613.95</v>
      </c>
      <c r="I97" s="121">
        <f t="shared" si="32"/>
        <v>740.75</v>
      </c>
      <c r="J97" s="121" t="str">
        <f t="shared" si="32"/>
        <v>excluído*</v>
      </c>
      <c r="K97" s="121">
        <f t="shared" si="32"/>
        <v>1200</v>
      </c>
      <c r="L97" s="121">
        <f t="shared" si="32"/>
        <v>612</v>
      </c>
      <c r="M97" s="121">
        <f t="shared" si="32"/>
        <v>579.2</v>
      </c>
      <c r="N97" s="121">
        <f t="shared" si="32"/>
        <v>769.69</v>
      </c>
      <c r="O97" s="121" t="str">
        <f t="shared" si="32"/>
        <v>excluído*</v>
      </c>
      <c r="P97" s="121" t="str">
        <f t="shared" si="32"/>
        <v/>
      </c>
      <c r="Q97" s="121" t="str">
        <f t="shared" si="32"/>
        <v/>
      </c>
      <c r="R97" s="121">
        <f t="shared" si="32"/>
        <v>781.45</v>
      </c>
      <c r="S97" s="117">
        <f t="shared" si="29"/>
        <v>750.2</v>
      </c>
      <c r="T97" s="118"/>
      <c r="U97" s="124">
        <f t="shared" si="30"/>
        <v>30008</v>
      </c>
      <c r="V97" s="125"/>
    </row>
    <row r="98">
      <c r="A98" s="115">
        <f t="shared" si="21"/>
        <v>43923</v>
      </c>
      <c r="B98" s="100" t="str">
        <f t="shared" si="22"/>
        <v>Instalação de tubulação ou mangueira para drenos</v>
      </c>
      <c r="C98" s="101">
        <f t="shared" ref="C98:D98" si="33">IF(C11="","",C11)</f>
        <v>300</v>
      </c>
      <c r="D98" s="101" t="str">
        <f t="shared" si="33"/>
        <v>metro</v>
      </c>
      <c r="E98" s="121">
        <f t="shared" ref="E98:R98" si="34">IF(E11&gt;0,IF(AND($U11&lt;=E11,E11&lt;=$V11),E11,"excluído*"),"")</f>
        <v>120</v>
      </c>
      <c r="F98" s="121">
        <f t="shared" si="34"/>
        <v>150</v>
      </c>
      <c r="G98" s="121" t="str">
        <f t="shared" si="34"/>
        <v/>
      </c>
      <c r="H98" s="121" t="str">
        <f t="shared" si="34"/>
        <v/>
      </c>
      <c r="I98" s="121" t="str">
        <f t="shared" si="34"/>
        <v/>
      </c>
      <c r="J98" s="121">
        <f t="shared" si="34"/>
        <v>166.67</v>
      </c>
      <c r="K98" s="121" t="str">
        <f t="shared" si="34"/>
        <v>excluído*</v>
      </c>
      <c r="L98" s="121" t="str">
        <f t="shared" si="34"/>
        <v>excluído*</v>
      </c>
      <c r="M98" s="121" t="str">
        <f t="shared" si="34"/>
        <v/>
      </c>
      <c r="N98" s="121" t="str">
        <f t="shared" si="34"/>
        <v/>
      </c>
      <c r="O98" s="121" t="str">
        <f t="shared" si="34"/>
        <v/>
      </c>
      <c r="P98" s="121" t="str">
        <f t="shared" si="34"/>
        <v/>
      </c>
      <c r="Q98" s="121" t="str">
        <f t="shared" si="34"/>
        <v/>
      </c>
      <c r="R98" s="121">
        <f t="shared" si="34"/>
        <v>119.44</v>
      </c>
      <c r="S98" s="117">
        <f t="shared" si="29"/>
        <v>139.03</v>
      </c>
      <c r="T98" s="118"/>
      <c r="U98" s="124">
        <f t="shared" si="30"/>
        <v>41709</v>
      </c>
      <c r="V98" s="125"/>
    </row>
    <row r="99">
      <c r="A99" s="115">
        <f t="shared" si="21"/>
        <v>43953</v>
      </c>
      <c r="B99" s="100" t="str">
        <f t="shared" si="22"/>
        <v>Isolante térmico para tubos de cobre 1/4”</v>
      </c>
      <c r="C99" s="101">
        <f t="shared" ref="C99:D99" si="35">IF(C12="","",C12)</f>
        <v>150</v>
      </c>
      <c r="D99" s="101" t="str">
        <f t="shared" si="35"/>
        <v>metro</v>
      </c>
      <c r="E99" s="121" t="str">
        <f t="shared" ref="E99:R99" si="36">IF(E12&gt;0,IF(AND($U12&lt;=E12,E12&lt;=$V12),E12,"excluído*"),"")</f>
        <v>excluído*</v>
      </c>
      <c r="F99" s="121">
        <f t="shared" si="36"/>
        <v>3.5</v>
      </c>
      <c r="G99" s="121">
        <f t="shared" si="36"/>
        <v>3.5</v>
      </c>
      <c r="H99" s="121" t="str">
        <f t="shared" si="36"/>
        <v/>
      </c>
      <c r="I99" s="121" t="str">
        <f t="shared" si="36"/>
        <v/>
      </c>
      <c r="J99" s="121" t="str">
        <f t="shared" si="36"/>
        <v/>
      </c>
      <c r="K99" s="121" t="str">
        <f t="shared" si="36"/>
        <v/>
      </c>
      <c r="L99" s="121" t="str">
        <f t="shared" si="36"/>
        <v/>
      </c>
      <c r="M99" s="121" t="str">
        <f t="shared" si="36"/>
        <v/>
      </c>
      <c r="N99" s="121" t="str">
        <f t="shared" si="36"/>
        <v/>
      </c>
      <c r="O99" s="121" t="str">
        <f t="shared" si="36"/>
        <v/>
      </c>
      <c r="P99" s="121" t="str">
        <f t="shared" si="36"/>
        <v/>
      </c>
      <c r="Q99" s="121" t="str">
        <f t="shared" si="36"/>
        <v/>
      </c>
      <c r="R99" s="121">
        <f t="shared" si="36"/>
        <v>3.01</v>
      </c>
      <c r="S99" s="117">
        <f t="shared" si="29"/>
        <v>3.34</v>
      </c>
      <c r="T99" s="118"/>
      <c r="U99" s="124">
        <f t="shared" si="30"/>
        <v>501</v>
      </c>
      <c r="V99" s="125"/>
    </row>
    <row r="100">
      <c r="A100" s="115">
        <f t="shared" si="21"/>
        <v>43984</v>
      </c>
      <c r="B100" s="100" t="str">
        <f t="shared" si="22"/>
        <v>Isolante térmico para tubos de cobre 3/8”</v>
      </c>
      <c r="C100" s="101">
        <f t="shared" ref="C100:D100" si="37">IF(C13="","",C13)</f>
        <v>150</v>
      </c>
      <c r="D100" s="101" t="str">
        <f t="shared" si="37"/>
        <v>metro</v>
      </c>
      <c r="E100" s="121" t="str">
        <f t="shared" ref="E100:R100" si="38">IF(E13&gt;0,IF(AND($U13&lt;=E13,E13&lt;=$V13),E13,"excluído*"),"")</f>
        <v>excluído*</v>
      </c>
      <c r="F100" s="121" t="str">
        <f t="shared" si="38"/>
        <v>excluído*</v>
      </c>
      <c r="G100" s="121">
        <f t="shared" si="38"/>
        <v>4.4</v>
      </c>
      <c r="H100" s="121" t="str">
        <f t="shared" si="38"/>
        <v/>
      </c>
      <c r="I100" s="121" t="str">
        <f t="shared" si="38"/>
        <v/>
      </c>
      <c r="J100" s="121">
        <f t="shared" si="38"/>
        <v>5.63</v>
      </c>
      <c r="K100" s="121">
        <f t="shared" si="38"/>
        <v>5.49</v>
      </c>
      <c r="L100" s="121" t="str">
        <f t="shared" si="38"/>
        <v>excluído*</v>
      </c>
      <c r="M100" s="121" t="str">
        <f t="shared" si="38"/>
        <v/>
      </c>
      <c r="N100" s="121" t="str">
        <f t="shared" si="38"/>
        <v/>
      </c>
      <c r="O100" s="121" t="str">
        <f t="shared" si="38"/>
        <v/>
      </c>
      <c r="P100" s="121" t="str">
        <f t="shared" si="38"/>
        <v/>
      </c>
      <c r="Q100" s="121" t="str">
        <f t="shared" si="38"/>
        <v/>
      </c>
      <c r="R100" s="121">
        <f t="shared" si="38"/>
        <v>6.26</v>
      </c>
      <c r="S100" s="117">
        <f t="shared" si="29"/>
        <v>5.45</v>
      </c>
      <c r="T100" s="118"/>
      <c r="U100" s="124">
        <f t="shared" si="30"/>
        <v>817.5</v>
      </c>
      <c r="V100" s="125"/>
    </row>
    <row r="101">
      <c r="A101" s="115">
        <f t="shared" si="21"/>
        <v>44014</v>
      </c>
      <c r="B101" s="100" t="str">
        <f t="shared" si="22"/>
        <v>Isolante térmico para tubos de cobre 1/2”</v>
      </c>
      <c r="C101" s="101">
        <f t="shared" ref="C101:D101" si="39">IF(C14="","",C14)</f>
        <v>150</v>
      </c>
      <c r="D101" s="101" t="str">
        <f t="shared" si="39"/>
        <v>metro</v>
      </c>
      <c r="E101" s="121" t="str">
        <f t="shared" ref="E101:R101" si="40">IF(E14&gt;0,IF(AND($U14&lt;=E14,E14&lt;=$V14),E14,"excluído*"),"")</f>
        <v>excluído*</v>
      </c>
      <c r="F101" s="121">
        <f t="shared" si="40"/>
        <v>3.85</v>
      </c>
      <c r="G101" s="121">
        <f t="shared" si="40"/>
        <v>3.7</v>
      </c>
      <c r="H101" s="121" t="str">
        <f t="shared" si="40"/>
        <v/>
      </c>
      <c r="I101" s="121" t="str">
        <f t="shared" si="40"/>
        <v/>
      </c>
      <c r="J101" s="121">
        <f t="shared" si="40"/>
        <v>6.47</v>
      </c>
      <c r="K101" s="121">
        <f t="shared" si="40"/>
        <v>6.49</v>
      </c>
      <c r="L101" s="121" t="str">
        <f t="shared" si="40"/>
        <v/>
      </c>
      <c r="M101" s="121" t="str">
        <f t="shared" si="40"/>
        <v/>
      </c>
      <c r="N101" s="121" t="str">
        <f t="shared" si="40"/>
        <v/>
      </c>
      <c r="O101" s="121" t="str">
        <f t="shared" si="40"/>
        <v/>
      </c>
      <c r="P101" s="121" t="str">
        <f t="shared" si="40"/>
        <v/>
      </c>
      <c r="Q101" s="121" t="str">
        <f t="shared" si="40"/>
        <v/>
      </c>
      <c r="R101" s="121" t="str">
        <f t="shared" si="40"/>
        <v>excluído*</v>
      </c>
      <c r="S101" s="117">
        <f t="shared" si="29"/>
        <v>5.13</v>
      </c>
      <c r="T101" s="118"/>
      <c r="U101" s="124">
        <f t="shared" si="30"/>
        <v>769.5</v>
      </c>
      <c r="V101" s="125"/>
    </row>
    <row r="102">
      <c r="A102" s="115">
        <f t="shared" si="21"/>
        <v>44045</v>
      </c>
      <c r="B102" s="100" t="str">
        <f t="shared" si="22"/>
        <v>Isolante térmico para tubos de cobre 5/8”</v>
      </c>
      <c r="C102" s="101">
        <f t="shared" ref="C102:D102" si="41">IF(C15="","",C15)</f>
        <v>150</v>
      </c>
      <c r="D102" s="101" t="str">
        <f t="shared" si="41"/>
        <v>metro</v>
      </c>
      <c r="E102" s="121" t="str">
        <f t="shared" ref="E102:R102" si="42">IF(E15&gt;0,IF(AND($U15&lt;=E15,E15&lt;=$V15),E15,"excluído*"),"")</f>
        <v>excluído*</v>
      </c>
      <c r="F102" s="121">
        <f t="shared" si="42"/>
        <v>4.2</v>
      </c>
      <c r="G102" s="121" t="str">
        <f t="shared" si="42"/>
        <v/>
      </c>
      <c r="H102" s="121" t="str">
        <f t="shared" si="42"/>
        <v/>
      </c>
      <c r="I102" s="121" t="str">
        <f t="shared" si="42"/>
        <v/>
      </c>
      <c r="J102" s="121" t="str">
        <f t="shared" si="42"/>
        <v/>
      </c>
      <c r="K102" s="121" t="str">
        <f t="shared" si="42"/>
        <v/>
      </c>
      <c r="L102" s="121" t="str">
        <f t="shared" si="42"/>
        <v/>
      </c>
      <c r="M102" s="121" t="str">
        <f t="shared" si="42"/>
        <v/>
      </c>
      <c r="N102" s="121" t="str">
        <f t="shared" si="42"/>
        <v/>
      </c>
      <c r="O102" s="121" t="str">
        <f t="shared" si="42"/>
        <v/>
      </c>
      <c r="P102" s="121" t="str">
        <f t="shared" si="42"/>
        <v/>
      </c>
      <c r="Q102" s="121" t="str">
        <f t="shared" si="42"/>
        <v/>
      </c>
      <c r="R102" s="121">
        <f t="shared" si="42"/>
        <v>10.25</v>
      </c>
      <c r="S102" s="117">
        <f t="shared" si="29"/>
        <v>7.23</v>
      </c>
      <c r="T102" s="118"/>
      <c r="U102" s="124">
        <f t="shared" si="30"/>
        <v>1084.5</v>
      </c>
      <c r="V102" s="125"/>
    </row>
    <row r="103">
      <c r="A103" s="115">
        <f t="shared" si="21"/>
        <v>44076</v>
      </c>
      <c r="B103" s="100" t="str">
        <f t="shared" si="22"/>
        <v>Isolante térmico para tubos de cobre 3/4”</v>
      </c>
      <c r="C103" s="101">
        <f t="shared" ref="C103:D103" si="43">IF(C16="","",C16)</f>
        <v>150</v>
      </c>
      <c r="D103" s="101" t="str">
        <f t="shared" si="43"/>
        <v>metro</v>
      </c>
      <c r="E103" s="121" t="str">
        <f t="shared" ref="E103:R103" si="44">IF(E16&gt;0,IF(AND($U16&lt;=E16,E16&lt;=$V16),E16,"excluído*"),"")</f>
        <v>excluído*</v>
      </c>
      <c r="F103" s="121">
        <f t="shared" si="44"/>
        <v>4.25</v>
      </c>
      <c r="G103" s="121">
        <f t="shared" si="44"/>
        <v>3.75</v>
      </c>
      <c r="H103" s="121" t="str">
        <f t="shared" si="44"/>
        <v/>
      </c>
      <c r="I103" s="121" t="str">
        <f t="shared" si="44"/>
        <v/>
      </c>
      <c r="J103" s="121" t="str">
        <f t="shared" si="44"/>
        <v/>
      </c>
      <c r="K103" s="121" t="str">
        <f t="shared" si="44"/>
        <v/>
      </c>
      <c r="L103" s="121" t="str">
        <f t="shared" si="44"/>
        <v/>
      </c>
      <c r="M103" s="121" t="str">
        <f t="shared" si="44"/>
        <v/>
      </c>
      <c r="N103" s="121" t="str">
        <f t="shared" si="44"/>
        <v/>
      </c>
      <c r="O103" s="121" t="str">
        <f t="shared" si="44"/>
        <v/>
      </c>
      <c r="P103" s="121" t="str">
        <f t="shared" si="44"/>
        <v/>
      </c>
      <c r="Q103" s="121" t="str">
        <f t="shared" si="44"/>
        <v/>
      </c>
      <c r="R103" s="121">
        <f t="shared" si="44"/>
        <v>12.12</v>
      </c>
      <c r="S103" s="117">
        <f t="shared" si="29"/>
        <v>6.71</v>
      </c>
      <c r="T103" s="118"/>
      <c r="U103" s="124">
        <f t="shared" si="30"/>
        <v>1006.5</v>
      </c>
      <c r="V103" s="125"/>
    </row>
    <row r="104">
      <c r="A104" s="115">
        <f t="shared" si="21"/>
        <v>44106</v>
      </c>
      <c r="B104" s="100" t="str">
        <f t="shared" si="22"/>
        <v>Tubulação de cobre nas medidas 1/4”</v>
      </c>
      <c r="C104" s="101">
        <f t="shared" ref="C104:D104" si="45">IF(C17="","",C17)</f>
        <v>150</v>
      </c>
      <c r="D104" s="101" t="str">
        <f t="shared" si="45"/>
        <v>metro</v>
      </c>
      <c r="E104" s="121">
        <f t="shared" ref="E104:R104" si="46">IF(E17&gt;0,IF(AND($U17&lt;=E17,E17&lt;=$V17),E17,"excluído*"),"")</f>
        <v>15.5</v>
      </c>
      <c r="F104" s="121" t="str">
        <f t="shared" si="46"/>
        <v>excluído*</v>
      </c>
      <c r="G104" s="121">
        <f t="shared" si="46"/>
        <v>15.14</v>
      </c>
      <c r="H104" s="121">
        <f t="shared" si="46"/>
        <v>12.52</v>
      </c>
      <c r="I104" s="121">
        <f t="shared" si="46"/>
        <v>13.27</v>
      </c>
      <c r="J104" s="121" t="str">
        <f t="shared" si="46"/>
        <v/>
      </c>
      <c r="K104" s="121" t="str">
        <f t="shared" si="46"/>
        <v/>
      </c>
      <c r="L104" s="121" t="str">
        <f t="shared" si="46"/>
        <v/>
      </c>
      <c r="M104" s="121" t="str">
        <f t="shared" si="46"/>
        <v/>
      </c>
      <c r="N104" s="121" t="str">
        <f t="shared" si="46"/>
        <v/>
      </c>
      <c r="O104" s="121" t="str">
        <f t="shared" si="46"/>
        <v/>
      </c>
      <c r="P104" s="121" t="str">
        <f t="shared" si="46"/>
        <v/>
      </c>
      <c r="Q104" s="121" t="str">
        <f t="shared" si="46"/>
        <v/>
      </c>
      <c r="R104" s="121">
        <f t="shared" si="46"/>
        <v>21.76</v>
      </c>
      <c r="S104" s="117">
        <f t="shared" si="29"/>
        <v>15.64</v>
      </c>
      <c r="T104" s="118"/>
      <c r="U104" s="124">
        <f t="shared" si="30"/>
        <v>2346</v>
      </c>
      <c r="V104" s="125"/>
    </row>
    <row r="105">
      <c r="A105" s="115">
        <f t="shared" si="21"/>
        <v>44137</v>
      </c>
      <c r="B105" s="100" t="str">
        <f t="shared" si="22"/>
        <v>Tubulação de cobre nas medidas 3/8”</v>
      </c>
      <c r="C105" s="101">
        <f t="shared" ref="C105:D105" si="47">IF(C18="","",C18)</f>
        <v>150</v>
      </c>
      <c r="D105" s="101" t="str">
        <f t="shared" si="47"/>
        <v>metro</v>
      </c>
      <c r="E105" s="121" t="str">
        <f t="shared" ref="E105:R105" si="48">IF(E18&gt;0,IF(AND($U18&lt;=E18,E18&lt;=$V18),E18,"excluído*"),"")</f>
        <v>excluído*</v>
      </c>
      <c r="F105" s="121">
        <f t="shared" si="48"/>
        <v>42.5</v>
      </c>
      <c r="G105" s="121" t="str">
        <f t="shared" si="48"/>
        <v>excluído*</v>
      </c>
      <c r="H105" s="121">
        <f t="shared" si="48"/>
        <v>9.8</v>
      </c>
      <c r="I105" s="121" t="str">
        <f t="shared" si="48"/>
        <v/>
      </c>
      <c r="J105" s="121" t="str">
        <f t="shared" si="48"/>
        <v/>
      </c>
      <c r="K105" s="121" t="str">
        <f t="shared" si="48"/>
        <v/>
      </c>
      <c r="L105" s="121" t="str">
        <f t="shared" si="48"/>
        <v/>
      </c>
      <c r="M105" s="121" t="str">
        <f t="shared" si="48"/>
        <v/>
      </c>
      <c r="N105" s="121" t="str">
        <f t="shared" si="48"/>
        <v/>
      </c>
      <c r="O105" s="121" t="str">
        <f t="shared" si="48"/>
        <v/>
      </c>
      <c r="P105" s="121" t="str">
        <f t="shared" si="48"/>
        <v/>
      </c>
      <c r="Q105" s="121" t="str">
        <f t="shared" si="48"/>
        <v/>
      </c>
      <c r="R105" s="121">
        <f t="shared" si="48"/>
        <v>26.46</v>
      </c>
      <c r="S105" s="117">
        <f t="shared" si="29"/>
        <v>26.25</v>
      </c>
      <c r="T105" s="118"/>
      <c r="U105" s="124">
        <f t="shared" si="30"/>
        <v>3937.5</v>
      </c>
      <c r="V105" s="125"/>
    </row>
    <row r="106">
      <c r="A106" s="115">
        <f t="shared" si="21"/>
        <v>44167</v>
      </c>
      <c r="B106" s="100" t="str">
        <f t="shared" si="22"/>
        <v>Tubulação de cobre nas medidas 1/2”</v>
      </c>
      <c r="C106" s="101">
        <f t="shared" ref="C106:D106" si="49">IF(C19="","",C19)</f>
        <v>150</v>
      </c>
      <c r="D106" s="101" t="str">
        <f t="shared" si="49"/>
        <v>metro</v>
      </c>
      <c r="E106" s="121">
        <f t="shared" ref="E106:R106" si="50">IF(E19&gt;0,IF(AND($U19&lt;=E19,E19&lt;=$V19),E19,"excluído*"),"")</f>
        <v>35.8</v>
      </c>
      <c r="F106" s="121" t="str">
        <f t="shared" si="50"/>
        <v>excluído*</v>
      </c>
      <c r="G106" s="121">
        <f t="shared" si="50"/>
        <v>15.14</v>
      </c>
      <c r="H106" s="121">
        <f t="shared" si="50"/>
        <v>12.52</v>
      </c>
      <c r="I106" s="121">
        <f t="shared" si="50"/>
        <v>13.27</v>
      </c>
      <c r="J106" s="121" t="str">
        <f t="shared" si="50"/>
        <v/>
      </c>
      <c r="K106" s="121" t="str">
        <f t="shared" si="50"/>
        <v/>
      </c>
      <c r="L106" s="121" t="str">
        <f t="shared" si="50"/>
        <v/>
      </c>
      <c r="M106" s="121" t="str">
        <f t="shared" si="50"/>
        <v/>
      </c>
      <c r="N106" s="121" t="str">
        <f t="shared" si="50"/>
        <v/>
      </c>
      <c r="O106" s="121" t="str">
        <f t="shared" si="50"/>
        <v/>
      </c>
      <c r="P106" s="121" t="str">
        <f t="shared" si="50"/>
        <v/>
      </c>
      <c r="Q106" s="121" t="str">
        <f t="shared" si="50"/>
        <v/>
      </c>
      <c r="R106" s="121">
        <f t="shared" si="50"/>
        <v>20.87</v>
      </c>
      <c r="S106" s="117">
        <f t="shared" si="29"/>
        <v>19.52</v>
      </c>
      <c r="T106" s="118"/>
      <c r="U106" s="124">
        <f t="shared" si="30"/>
        <v>2928</v>
      </c>
      <c r="V106" s="125"/>
    </row>
    <row r="107">
      <c r="A107" s="126" t="str">
        <f t="shared" si="21"/>
        <v>2.13</v>
      </c>
      <c r="B107" s="100" t="str">
        <f t="shared" si="22"/>
        <v>Tubulação de cobre nas medidas 5/8”</v>
      </c>
      <c r="C107" s="101">
        <f t="shared" ref="C107:D107" si="51">IF(C20="","",C20)</f>
        <v>150</v>
      </c>
      <c r="D107" s="101" t="str">
        <f t="shared" si="51"/>
        <v>metro</v>
      </c>
      <c r="E107" s="121" t="str">
        <f t="shared" ref="E107:R107" si="52">IF(E20&gt;0,IF(AND($U20&lt;=E20,E20&lt;=$V20),E20,"excluído*"),"")</f>
        <v>excluído*</v>
      </c>
      <c r="F107" s="121" t="str">
        <f t="shared" si="52"/>
        <v>excluído*</v>
      </c>
      <c r="G107" s="121">
        <f t="shared" si="52"/>
        <v>17</v>
      </c>
      <c r="H107" s="121">
        <f t="shared" si="52"/>
        <v>16.07</v>
      </c>
      <c r="I107" s="121">
        <f t="shared" si="52"/>
        <v>15.94</v>
      </c>
      <c r="J107" s="121" t="str">
        <f t="shared" si="52"/>
        <v/>
      </c>
      <c r="K107" s="121" t="str">
        <f t="shared" si="52"/>
        <v/>
      </c>
      <c r="L107" s="121" t="str">
        <f t="shared" si="52"/>
        <v/>
      </c>
      <c r="M107" s="121" t="str">
        <f t="shared" si="52"/>
        <v/>
      </c>
      <c r="N107" s="121" t="str">
        <f t="shared" si="52"/>
        <v/>
      </c>
      <c r="O107" s="121" t="str">
        <f t="shared" si="52"/>
        <v/>
      </c>
      <c r="P107" s="121" t="str">
        <f t="shared" si="52"/>
        <v/>
      </c>
      <c r="Q107" s="121" t="str">
        <f t="shared" si="52"/>
        <v/>
      </c>
      <c r="R107" s="121">
        <f t="shared" si="52"/>
        <v>32.12</v>
      </c>
      <c r="S107" s="117">
        <f t="shared" si="29"/>
        <v>20.28</v>
      </c>
      <c r="T107" s="118"/>
      <c r="U107" s="124">
        <f t="shared" si="30"/>
        <v>3042</v>
      </c>
      <c r="V107" s="125"/>
    </row>
    <row r="108">
      <c r="A108" s="126" t="str">
        <f t="shared" si="21"/>
        <v>2.14</v>
      </c>
      <c r="B108" s="100" t="str">
        <f t="shared" si="22"/>
        <v>Tubulação de cobre nas medidas 3/4”</v>
      </c>
      <c r="C108" s="101">
        <f t="shared" ref="C108:D108" si="53">IF(C21="","",C21)</f>
        <v>150</v>
      </c>
      <c r="D108" s="101" t="str">
        <f t="shared" si="53"/>
        <v>metro</v>
      </c>
      <c r="E108" s="121" t="str">
        <f t="shared" ref="E108:R108" si="54">IF(E21&gt;0,IF(AND($U21&lt;=E21,E21&lt;=$V21),E21,"excluído*"),"")</f>
        <v>excluído*</v>
      </c>
      <c r="F108" s="121">
        <f t="shared" si="54"/>
        <v>42.5</v>
      </c>
      <c r="G108" s="121" t="str">
        <f t="shared" si="54"/>
        <v>excluído*</v>
      </c>
      <c r="H108" s="121">
        <f t="shared" si="54"/>
        <v>19.94</v>
      </c>
      <c r="I108" s="121" t="str">
        <f t="shared" si="54"/>
        <v/>
      </c>
      <c r="J108" s="121" t="str">
        <f t="shared" si="54"/>
        <v/>
      </c>
      <c r="K108" s="121" t="str">
        <f t="shared" si="54"/>
        <v/>
      </c>
      <c r="L108" s="121" t="str">
        <f t="shared" si="54"/>
        <v/>
      </c>
      <c r="M108" s="121" t="str">
        <f t="shared" si="54"/>
        <v/>
      </c>
      <c r="N108" s="121" t="str">
        <f t="shared" si="54"/>
        <v/>
      </c>
      <c r="O108" s="121" t="str">
        <f t="shared" si="54"/>
        <v/>
      </c>
      <c r="P108" s="121" t="str">
        <f t="shared" si="54"/>
        <v/>
      </c>
      <c r="Q108" s="121" t="str">
        <f t="shared" si="54"/>
        <v/>
      </c>
      <c r="R108" s="121">
        <f t="shared" si="54"/>
        <v>34.55</v>
      </c>
      <c r="S108" s="117">
        <f t="shared" si="29"/>
        <v>32.33</v>
      </c>
      <c r="T108" s="118"/>
      <c r="U108" s="124">
        <f t="shared" si="30"/>
        <v>4849.5</v>
      </c>
      <c r="V108" s="125"/>
    </row>
    <row r="109">
      <c r="A109" s="126" t="str">
        <f t="shared" si="21"/>
        <v>2.15</v>
      </c>
      <c r="B109" s="100" t="str">
        <f t="shared" si="22"/>
        <v>Bombas para drenos até 30.000 BTU´s</v>
      </c>
      <c r="C109" s="101">
        <f t="shared" ref="C109:D109" si="55">IF(C22="","",C22)</f>
        <v>10</v>
      </c>
      <c r="D109" s="101" t="str">
        <f t="shared" si="55"/>
        <v>unid.</v>
      </c>
      <c r="E109" s="121" t="str">
        <f t="shared" ref="E109:R109" si="56">IF(E22&gt;0,IF(AND($U22&lt;=E22,E22&lt;=$V22),E22,"excluído*"),"")</f>
        <v>excluído*</v>
      </c>
      <c r="F109" s="121">
        <f t="shared" si="56"/>
        <v>520</v>
      </c>
      <c r="G109" s="121">
        <f t="shared" si="56"/>
        <v>492.1</v>
      </c>
      <c r="H109" s="121">
        <f t="shared" si="56"/>
        <v>462</v>
      </c>
      <c r="I109" s="121">
        <f t="shared" si="56"/>
        <v>462</v>
      </c>
      <c r="J109" s="121">
        <f t="shared" si="56"/>
        <v>540</v>
      </c>
      <c r="K109" s="121" t="str">
        <f t="shared" si="56"/>
        <v>excluído*</v>
      </c>
      <c r="L109" s="121" t="str">
        <f t="shared" si="56"/>
        <v/>
      </c>
      <c r="M109" s="121" t="str">
        <f t="shared" si="56"/>
        <v/>
      </c>
      <c r="N109" s="121" t="str">
        <f t="shared" si="56"/>
        <v/>
      </c>
      <c r="O109" s="121" t="str">
        <f t="shared" si="56"/>
        <v/>
      </c>
      <c r="P109" s="121" t="str">
        <f t="shared" si="56"/>
        <v/>
      </c>
      <c r="Q109" s="121" t="str">
        <f t="shared" si="56"/>
        <v/>
      </c>
      <c r="R109" s="121">
        <f t="shared" si="56"/>
        <v>582.31</v>
      </c>
      <c r="S109" s="117">
        <f t="shared" si="29"/>
        <v>509.74</v>
      </c>
      <c r="T109" s="118"/>
      <c r="U109" s="124">
        <f t="shared" si="30"/>
        <v>5097.4</v>
      </c>
      <c r="V109" s="125"/>
    </row>
    <row r="110">
      <c r="A110" s="126" t="str">
        <f t="shared" si="21"/>
        <v>2.16</v>
      </c>
      <c r="B110" s="100" t="str">
        <f t="shared" si="22"/>
        <v>Bombas para drenos acima de 30.000 BTU´s</v>
      </c>
      <c r="C110" s="101">
        <f t="shared" ref="C110:D110" si="57">IF(C23="","",C23)</f>
        <v>10</v>
      </c>
      <c r="D110" s="101" t="str">
        <f t="shared" si="57"/>
        <v>unid.</v>
      </c>
      <c r="E110" s="121">
        <f t="shared" ref="E110:R110" si="58">IF(E23&gt;0,IF(AND($U23&lt;=E23,E23&lt;=$V23),E23,"excluído*"),"")</f>
        <v>830</v>
      </c>
      <c r="F110" s="121">
        <f t="shared" si="58"/>
        <v>580</v>
      </c>
      <c r="G110" s="121">
        <f t="shared" si="58"/>
        <v>454.99</v>
      </c>
      <c r="H110" s="121">
        <f t="shared" si="58"/>
        <v>595</v>
      </c>
      <c r="I110" s="121">
        <f t="shared" si="58"/>
        <v>595</v>
      </c>
      <c r="J110" s="121">
        <f t="shared" si="58"/>
        <v>540</v>
      </c>
      <c r="K110" s="121">
        <f t="shared" si="58"/>
        <v>762</v>
      </c>
      <c r="L110" s="121" t="str">
        <f t="shared" si="58"/>
        <v>excluído*</v>
      </c>
      <c r="M110" s="121" t="str">
        <f t="shared" si="58"/>
        <v/>
      </c>
      <c r="N110" s="121" t="str">
        <f t="shared" si="58"/>
        <v/>
      </c>
      <c r="O110" s="121" t="str">
        <f t="shared" si="58"/>
        <v/>
      </c>
      <c r="P110" s="121" t="str">
        <f t="shared" si="58"/>
        <v/>
      </c>
      <c r="Q110" s="121" t="str">
        <f t="shared" si="58"/>
        <v/>
      </c>
      <c r="R110" s="121">
        <f t="shared" si="58"/>
        <v>896.84</v>
      </c>
      <c r="S110" s="117">
        <f t="shared" si="29"/>
        <v>656.73</v>
      </c>
      <c r="T110" s="118"/>
      <c r="U110" s="124">
        <f t="shared" si="30"/>
        <v>6567.3</v>
      </c>
      <c r="V110" s="125"/>
    </row>
    <row r="111">
      <c r="A111" s="126" t="str">
        <f t="shared" si="21"/>
        <v>2.17</v>
      </c>
      <c r="B111" s="100" t="str">
        <f t="shared" si="22"/>
        <v>Suportes mão francesa com calço de borracha para fixação da condensadora na parede</v>
      </c>
      <c r="C111" s="101">
        <f t="shared" ref="C111:D111" si="59">IF(C24="","",C24)</f>
        <v>50</v>
      </c>
      <c r="D111" s="101" t="str">
        <f t="shared" si="59"/>
        <v>unid.</v>
      </c>
      <c r="E111" s="121">
        <f t="shared" ref="E111:R111" si="60">IF(E24&gt;0,IF(AND($U24&lt;=E24,E24&lt;=$V24),E24,"excluído*"),"")</f>
        <v>80</v>
      </c>
      <c r="F111" s="121" t="str">
        <f t="shared" si="60"/>
        <v>excluído*</v>
      </c>
      <c r="G111" s="121">
        <f t="shared" si="60"/>
        <v>47.99</v>
      </c>
      <c r="H111" s="121" t="str">
        <f t="shared" si="60"/>
        <v>excluído*</v>
      </c>
      <c r="I111" s="121">
        <f t="shared" si="60"/>
        <v>57.99</v>
      </c>
      <c r="J111" s="121">
        <f t="shared" si="60"/>
        <v>71.61</v>
      </c>
      <c r="K111" s="121" t="str">
        <f t="shared" si="60"/>
        <v>excluído*</v>
      </c>
      <c r="L111" s="121">
        <f t="shared" si="60"/>
        <v>88.94</v>
      </c>
      <c r="M111" s="121" t="str">
        <f t="shared" si="60"/>
        <v>excluído*</v>
      </c>
      <c r="N111" s="121">
        <f t="shared" si="60"/>
        <v>64</v>
      </c>
      <c r="O111" s="121">
        <f t="shared" si="60"/>
        <v>70.99</v>
      </c>
      <c r="P111" s="121" t="str">
        <f t="shared" si="60"/>
        <v/>
      </c>
      <c r="Q111" s="121" t="str">
        <f t="shared" si="60"/>
        <v/>
      </c>
      <c r="R111" s="121">
        <f t="shared" si="60"/>
        <v>73.28</v>
      </c>
      <c r="S111" s="117">
        <f t="shared" si="29"/>
        <v>69.35</v>
      </c>
      <c r="T111" s="118"/>
      <c r="U111" s="124">
        <f t="shared" si="30"/>
        <v>3467.5</v>
      </c>
      <c r="V111" s="125"/>
    </row>
    <row r="112">
      <c r="A112" s="126" t="str">
        <f t="shared" si="21"/>
        <v>2.18</v>
      </c>
      <c r="B112" s="100" t="str">
        <f t="shared" si="22"/>
        <v>Calço de borracha (vibra stop) para fixação de condensadora em piso</v>
      </c>
      <c r="C112" s="101">
        <f t="shared" ref="C112:D112" si="61">IF(C25="","",C25)</f>
        <v>50</v>
      </c>
      <c r="D112" s="101" t="str">
        <f t="shared" si="61"/>
        <v>unid.</v>
      </c>
      <c r="E112" s="121">
        <f t="shared" ref="E112:R112" si="62">IF(E25&gt;0,IF(AND($U25&lt;=E25,E25&lt;=$V25),E25,"excluído*"),"")</f>
        <v>40.5</v>
      </c>
      <c r="F112" s="121">
        <f t="shared" si="62"/>
        <v>8.5</v>
      </c>
      <c r="G112" s="121">
        <f t="shared" si="62"/>
        <v>6.04</v>
      </c>
      <c r="H112" s="121">
        <f t="shared" si="62"/>
        <v>4.69</v>
      </c>
      <c r="I112" s="121">
        <f t="shared" si="62"/>
        <v>5.22</v>
      </c>
      <c r="J112" s="121" t="str">
        <f t="shared" si="62"/>
        <v>excluído*</v>
      </c>
      <c r="K112" s="121" t="str">
        <f t="shared" si="62"/>
        <v>excluído*</v>
      </c>
      <c r="L112" s="121">
        <f t="shared" si="62"/>
        <v>8</v>
      </c>
      <c r="M112" s="121">
        <f t="shared" si="62"/>
        <v>23.62</v>
      </c>
      <c r="N112" s="121" t="str">
        <f t="shared" si="62"/>
        <v/>
      </c>
      <c r="O112" s="121" t="str">
        <f t="shared" si="62"/>
        <v/>
      </c>
      <c r="P112" s="121" t="str">
        <f t="shared" si="62"/>
        <v/>
      </c>
      <c r="Q112" s="121" t="str">
        <f t="shared" si="62"/>
        <v/>
      </c>
      <c r="R112" s="121">
        <f t="shared" si="62"/>
        <v>28.97</v>
      </c>
      <c r="S112" s="117">
        <f t="shared" si="29"/>
        <v>15.69</v>
      </c>
      <c r="T112" s="118"/>
      <c r="U112" s="124">
        <f t="shared" si="30"/>
        <v>784.5</v>
      </c>
      <c r="V112" s="125"/>
    </row>
    <row r="113">
      <c r="A113" s="126" t="str">
        <f t="shared" si="21"/>
        <v>2.19</v>
      </c>
      <c r="B113" s="100" t="str">
        <f t="shared" si="22"/>
        <v>Fechamento dos furos executados para instalação/remoção do split</v>
      </c>
      <c r="C113" s="101">
        <f t="shared" ref="C113:D113" si="63">IF(C26="","",C26)</f>
        <v>50</v>
      </c>
      <c r="D113" s="101" t="str">
        <f t="shared" si="63"/>
        <v>unid.</v>
      </c>
      <c r="E113" s="127">
        <f t="shared" ref="E113:R113" si="64">IF(E26&gt;0,IF(AND($U26&lt;=E26,E26&lt;=$V26),E26,"excluído*"),"")</f>
        <v>317</v>
      </c>
      <c r="F113" s="127" t="str">
        <f t="shared" si="64"/>
        <v>excluído*</v>
      </c>
      <c r="G113" s="127" t="str">
        <f t="shared" si="64"/>
        <v/>
      </c>
      <c r="H113" s="127" t="str">
        <f t="shared" si="64"/>
        <v/>
      </c>
      <c r="I113" s="127" t="str">
        <f t="shared" si="64"/>
        <v/>
      </c>
      <c r="J113" s="127" t="str">
        <f t="shared" si="64"/>
        <v/>
      </c>
      <c r="K113" s="127" t="str">
        <f t="shared" si="64"/>
        <v/>
      </c>
      <c r="L113" s="127" t="str">
        <f t="shared" si="64"/>
        <v/>
      </c>
      <c r="M113" s="127" t="str">
        <f t="shared" si="64"/>
        <v/>
      </c>
      <c r="N113" s="127" t="str">
        <f t="shared" si="64"/>
        <v/>
      </c>
      <c r="O113" s="127" t="str">
        <f t="shared" si="64"/>
        <v/>
      </c>
      <c r="P113" s="127" t="str">
        <f t="shared" si="64"/>
        <v/>
      </c>
      <c r="Q113" s="127" t="str">
        <f t="shared" si="64"/>
        <v/>
      </c>
      <c r="R113" s="127">
        <f t="shared" si="64"/>
        <v>411.42</v>
      </c>
      <c r="S113" s="117">
        <f t="shared" si="29"/>
        <v>364.21</v>
      </c>
      <c r="T113" s="118"/>
      <c r="U113" s="130">
        <f t="shared" si="30"/>
        <v>18210.5</v>
      </c>
      <c r="V113" s="131"/>
    </row>
    <row r="114">
      <c r="A114" s="107">
        <f t="shared" si="21"/>
        <v>3</v>
      </c>
      <c r="B114" s="108" t="str">
        <f t="shared" si="22"/>
        <v>Serviços complementares</v>
      </c>
      <c r="C114" s="92"/>
      <c r="D114" s="93"/>
      <c r="E114" s="110" t="str">
        <f t="shared" ref="E114:R114" si="65">IF(E27&gt;0,IF(AND($U27&lt;=E27,E27&lt;=$V27),E27,"excluído*"),"")</f>
        <v/>
      </c>
      <c r="F114" s="110" t="str">
        <f t="shared" si="65"/>
        <v/>
      </c>
      <c r="G114" s="110" t="str">
        <f t="shared" si="65"/>
        <v/>
      </c>
      <c r="H114" s="110" t="str">
        <f t="shared" si="65"/>
        <v/>
      </c>
      <c r="I114" s="110" t="str">
        <f t="shared" si="65"/>
        <v/>
      </c>
      <c r="J114" s="110" t="str">
        <f t="shared" si="65"/>
        <v/>
      </c>
      <c r="K114" s="110" t="str">
        <f t="shared" si="65"/>
        <v/>
      </c>
      <c r="L114" s="110" t="str">
        <f t="shared" si="65"/>
        <v/>
      </c>
      <c r="M114" s="110" t="str">
        <f t="shared" si="65"/>
        <v/>
      </c>
      <c r="N114" s="110" t="str">
        <f t="shared" si="65"/>
        <v/>
      </c>
      <c r="O114" s="110" t="str">
        <f t="shared" si="65"/>
        <v/>
      </c>
      <c r="P114" s="110" t="str">
        <f t="shared" si="65"/>
        <v/>
      </c>
      <c r="Q114" s="110" t="str">
        <f t="shared" si="65"/>
        <v/>
      </c>
      <c r="R114" s="111" t="str">
        <f t="shared" si="65"/>
        <v/>
      </c>
      <c r="S114" s="112" t="str">
        <f>IF(SUM(E114:G114)&gt;0,ROUND(AVERAGE(E114:G114),2),"")</f>
        <v/>
      </c>
      <c r="T114" s="112"/>
      <c r="U114" s="113" t="str">
        <f t="shared" si="30"/>
        <v/>
      </c>
      <c r="V114" s="114"/>
    </row>
    <row r="115">
      <c r="A115" s="115">
        <f t="shared" si="21"/>
        <v>43833</v>
      </c>
      <c r="B115" s="100" t="str">
        <f t="shared" si="22"/>
        <v>Carga de gás freon R22 e gás R410 com teste de pressão (por aparelho)</v>
      </c>
      <c r="C115" s="101">
        <f t="shared" ref="C115:D115" si="66">IF(C28="","",C28)</f>
        <v>354</v>
      </c>
      <c r="D115" s="101" t="str">
        <f t="shared" si="66"/>
        <v>unid.</v>
      </c>
      <c r="E115" s="116">
        <f t="shared" ref="E115:R115" si="67">IF(E28&gt;0,IF(AND($U28&lt;=E28,E28&lt;=$V28),E28,"excluído*"),"")</f>
        <v>760</v>
      </c>
      <c r="F115" s="116">
        <f t="shared" si="67"/>
        <v>380</v>
      </c>
      <c r="G115" s="116" t="str">
        <f t="shared" si="67"/>
        <v/>
      </c>
      <c r="H115" s="116" t="str">
        <f t="shared" si="67"/>
        <v/>
      </c>
      <c r="I115" s="116" t="str">
        <f t="shared" si="67"/>
        <v/>
      </c>
      <c r="J115" s="116">
        <f t="shared" si="67"/>
        <v>570</v>
      </c>
      <c r="K115" s="116">
        <f t="shared" si="67"/>
        <v>750</v>
      </c>
      <c r="L115" s="116" t="str">
        <f t="shared" si="67"/>
        <v>excluído*</v>
      </c>
      <c r="M115" s="116" t="str">
        <f t="shared" si="67"/>
        <v>excluído*</v>
      </c>
      <c r="N115" s="116" t="str">
        <f t="shared" si="67"/>
        <v>excluído*</v>
      </c>
      <c r="O115" s="116">
        <f t="shared" si="67"/>
        <v>550</v>
      </c>
      <c r="P115" s="116">
        <f t="shared" si="67"/>
        <v>570</v>
      </c>
      <c r="Q115" s="116" t="str">
        <f t="shared" si="67"/>
        <v>excluído*</v>
      </c>
      <c r="R115" s="116" t="str">
        <f t="shared" si="67"/>
        <v>excluído*</v>
      </c>
      <c r="S115" s="117">
        <f t="shared" ref="S115:S120" si="70">IF(SUM(E115:R115)&gt;0,ROUND(AVERAGE(E115:R115),2),"")</f>
        <v>596.67</v>
      </c>
      <c r="T115" s="118"/>
      <c r="U115" s="130">
        <f t="shared" si="30"/>
        <v>211221.18</v>
      </c>
      <c r="V115" s="131"/>
    </row>
    <row r="116">
      <c r="A116" s="115">
        <f t="shared" si="21"/>
        <v>43864</v>
      </c>
      <c r="B116" s="100" t="str">
        <f t="shared" si="22"/>
        <v>Gás 141B para limpeza (por aparelho)</v>
      </c>
      <c r="C116" s="101">
        <f t="shared" ref="C116:D116" si="68">IF(C29="","",C29)</f>
        <v>80</v>
      </c>
      <c r="D116" s="101" t="str">
        <f t="shared" si="68"/>
        <v>unid.</v>
      </c>
      <c r="E116" s="121">
        <f t="shared" ref="E116:R116" si="69">IF(E29&gt;0,IF(AND($U29&lt;=E29,E29&lt;=$V29),E29,"excluído*"),"")</f>
        <v>270</v>
      </c>
      <c r="F116" s="121">
        <f t="shared" si="69"/>
        <v>720</v>
      </c>
      <c r="G116" s="121" t="str">
        <f t="shared" si="69"/>
        <v/>
      </c>
      <c r="H116" s="121" t="str">
        <f t="shared" si="69"/>
        <v/>
      </c>
      <c r="I116" s="121" t="str">
        <f t="shared" si="69"/>
        <v/>
      </c>
      <c r="J116" s="121">
        <f t="shared" si="69"/>
        <v>778.89</v>
      </c>
      <c r="K116" s="121" t="str">
        <f t="shared" si="69"/>
        <v/>
      </c>
      <c r="L116" s="121" t="str">
        <f t="shared" si="69"/>
        <v/>
      </c>
      <c r="M116" s="121" t="str">
        <f t="shared" si="69"/>
        <v/>
      </c>
      <c r="N116" s="121" t="str">
        <f t="shared" si="69"/>
        <v/>
      </c>
      <c r="O116" s="121" t="str">
        <f t="shared" si="69"/>
        <v/>
      </c>
      <c r="P116" s="121" t="str">
        <f t="shared" si="69"/>
        <v/>
      </c>
      <c r="Q116" s="121" t="str">
        <f t="shared" si="69"/>
        <v/>
      </c>
      <c r="R116" s="121" t="str">
        <f t="shared" si="69"/>
        <v>excluído*</v>
      </c>
      <c r="S116" s="117">
        <f t="shared" si="70"/>
        <v>589.63</v>
      </c>
      <c r="T116" s="118"/>
      <c r="U116" s="130">
        <f t="shared" si="30"/>
        <v>47170.4</v>
      </c>
      <c r="V116" s="131"/>
    </row>
    <row r="117">
      <c r="A117" s="115">
        <f t="shared" si="21"/>
        <v>43893</v>
      </c>
      <c r="B117" s="100" t="str">
        <f t="shared" si="22"/>
        <v>Nitrogênio (por aparelho)</v>
      </c>
      <c r="C117" s="101">
        <f t="shared" ref="C117:D117" si="71">IF(C30="","",C30)</f>
        <v>354</v>
      </c>
      <c r="D117" s="101" t="str">
        <f t="shared" si="71"/>
        <v>unid.</v>
      </c>
      <c r="E117" s="121" t="str">
        <f t="shared" ref="E117:R117" si="72">IF(E30&gt;0,IF(AND($U30&lt;=E30,E30&lt;=$V30),E30,"excluído*"),"")</f>
        <v>excluído*</v>
      </c>
      <c r="F117" s="121">
        <f t="shared" si="72"/>
        <v>255</v>
      </c>
      <c r="G117" s="121" t="str">
        <f t="shared" si="72"/>
        <v/>
      </c>
      <c r="H117" s="121" t="str">
        <f t="shared" si="72"/>
        <v/>
      </c>
      <c r="I117" s="121" t="str">
        <f t="shared" si="72"/>
        <v/>
      </c>
      <c r="J117" s="121" t="str">
        <f t="shared" si="72"/>
        <v/>
      </c>
      <c r="K117" s="121" t="str">
        <f t="shared" si="72"/>
        <v/>
      </c>
      <c r="L117" s="121" t="str">
        <f t="shared" si="72"/>
        <v/>
      </c>
      <c r="M117" s="121" t="str">
        <f t="shared" si="72"/>
        <v/>
      </c>
      <c r="N117" s="121" t="str">
        <f t="shared" si="72"/>
        <v/>
      </c>
      <c r="O117" s="121" t="str">
        <f t="shared" si="72"/>
        <v/>
      </c>
      <c r="P117" s="121" t="str">
        <f t="shared" si="72"/>
        <v/>
      </c>
      <c r="Q117" s="121" t="str">
        <f t="shared" si="72"/>
        <v/>
      </c>
      <c r="R117" s="121">
        <f t="shared" si="72"/>
        <v>289.7</v>
      </c>
      <c r="S117" s="117">
        <f t="shared" si="70"/>
        <v>272.35</v>
      </c>
      <c r="T117" s="118"/>
      <c r="U117" s="130">
        <f t="shared" si="30"/>
        <v>96411.9</v>
      </c>
      <c r="V117" s="131"/>
    </row>
    <row r="118">
      <c r="A118" s="115">
        <f t="shared" si="21"/>
        <v>43924</v>
      </c>
      <c r="B118" s="100" t="str">
        <f t="shared" si="22"/>
        <v>Limpeza do sistema dos condicionantes (por aparelho)</v>
      </c>
      <c r="C118" s="101">
        <f t="shared" ref="C118:D118" si="73">IF(C31="","",C31)</f>
        <v>354</v>
      </c>
      <c r="D118" s="101" t="str">
        <f t="shared" si="73"/>
        <v>unid.</v>
      </c>
      <c r="E118" s="121">
        <f t="shared" ref="E118:R118" si="74">IF(E31&gt;0,IF(AND($U31&lt;=E31,E31&lt;=$V31),E31,"excluído*"),"")</f>
        <v>420</v>
      </c>
      <c r="F118" s="121">
        <f t="shared" si="74"/>
        <v>450</v>
      </c>
      <c r="G118" s="121" t="str">
        <f t="shared" si="74"/>
        <v/>
      </c>
      <c r="H118" s="121" t="str">
        <f t="shared" si="74"/>
        <v/>
      </c>
      <c r="I118" s="121" t="str">
        <f t="shared" si="74"/>
        <v/>
      </c>
      <c r="J118" s="121" t="str">
        <f t="shared" si="74"/>
        <v/>
      </c>
      <c r="K118" s="121" t="str">
        <f t="shared" si="74"/>
        <v/>
      </c>
      <c r="L118" s="121" t="str">
        <f t="shared" si="74"/>
        <v/>
      </c>
      <c r="M118" s="121" t="str">
        <f t="shared" si="74"/>
        <v/>
      </c>
      <c r="N118" s="121" t="str">
        <f t="shared" si="74"/>
        <v/>
      </c>
      <c r="O118" s="121" t="str">
        <f t="shared" si="74"/>
        <v/>
      </c>
      <c r="P118" s="121" t="str">
        <f t="shared" si="74"/>
        <v/>
      </c>
      <c r="Q118" s="121" t="str">
        <f t="shared" si="74"/>
        <v/>
      </c>
      <c r="R118" s="121" t="str">
        <f t="shared" si="74"/>
        <v>excluído*</v>
      </c>
      <c r="S118" s="117">
        <f t="shared" si="70"/>
        <v>435</v>
      </c>
      <c r="T118" s="118"/>
      <c r="U118" s="130">
        <f t="shared" si="30"/>
        <v>153990</v>
      </c>
      <c r="V118" s="131"/>
    </row>
    <row r="119">
      <c r="A119" s="115">
        <f t="shared" si="21"/>
        <v>43954</v>
      </c>
      <c r="B119" s="100" t="str">
        <f t="shared" si="22"/>
        <v>Pintura do chassi eliminação de foco de ferrugem aplicação de anticorrosivo </v>
      </c>
      <c r="C119" s="101">
        <f t="shared" ref="C119:D119" si="75">IF(C32="","",C32)</f>
        <v>354</v>
      </c>
      <c r="D119" s="101" t="str">
        <f t="shared" si="75"/>
        <v>unid.</v>
      </c>
      <c r="E119" s="121">
        <f t="shared" ref="E119:R119" si="76">IF(E32&gt;0,IF(AND($U32&lt;=E32,E32&lt;=$V32),E32,"excluído*"),"")</f>
        <v>250</v>
      </c>
      <c r="F119" s="121">
        <f t="shared" si="76"/>
        <v>215</v>
      </c>
      <c r="G119" s="121" t="str">
        <f t="shared" si="76"/>
        <v/>
      </c>
      <c r="H119" s="121" t="str">
        <f t="shared" si="76"/>
        <v/>
      </c>
      <c r="I119" s="121" t="str">
        <f t="shared" si="76"/>
        <v/>
      </c>
      <c r="J119" s="121">
        <f t="shared" si="76"/>
        <v>250</v>
      </c>
      <c r="K119" s="121">
        <f t="shared" si="76"/>
        <v>300</v>
      </c>
      <c r="L119" s="121">
        <f t="shared" si="76"/>
        <v>294.93</v>
      </c>
      <c r="M119" s="121">
        <f t="shared" si="76"/>
        <v>250</v>
      </c>
      <c r="N119" s="121">
        <f t="shared" si="76"/>
        <v>200</v>
      </c>
      <c r="O119" s="121">
        <f t="shared" si="76"/>
        <v>225</v>
      </c>
      <c r="P119" s="121" t="str">
        <f t="shared" si="76"/>
        <v>excluído*</v>
      </c>
      <c r="Q119" s="121" t="str">
        <f t="shared" si="76"/>
        <v/>
      </c>
      <c r="R119" s="121" t="str">
        <f t="shared" si="76"/>
        <v>excluído*</v>
      </c>
      <c r="S119" s="117">
        <f t="shared" si="70"/>
        <v>248.12</v>
      </c>
      <c r="T119" s="118"/>
      <c r="U119" s="130">
        <f t="shared" si="30"/>
        <v>87834.48</v>
      </c>
      <c r="V119" s="131"/>
    </row>
    <row r="120">
      <c r="A120" s="115">
        <f t="shared" si="21"/>
        <v>43985</v>
      </c>
      <c r="B120" s="100" t="str">
        <f t="shared" si="22"/>
        <v>Serviços ou reparos de alimentação elétrica</v>
      </c>
      <c r="C120" s="101">
        <f t="shared" ref="C120:D120" si="77">IF(C33="","",C33)</f>
        <v>100</v>
      </c>
      <c r="D120" s="101" t="str">
        <f t="shared" si="77"/>
        <v>unid.</v>
      </c>
      <c r="E120" s="127">
        <f t="shared" ref="E120:R120" si="78">IF(E33&gt;0,IF(AND($U33&lt;=E33,E33&lt;=$V33),E33,"excluído*"),"")</f>
        <v>280</v>
      </c>
      <c r="F120" s="127">
        <f t="shared" si="78"/>
        <v>235</v>
      </c>
      <c r="G120" s="127" t="str">
        <f t="shared" si="78"/>
        <v/>
      </c>
      <c r="H120" s="127" t="str">
        <f t="shared" si="78"/>
        <v/>
      </c>
      <c r="I120" s="127" t="str">
        <f t="shared" si="78"/>
        <v/>
      </c>
      <c r="J120" s="127" t="str">
        <f t="shared" si="78"/>
        <v>excluído*</v>
      </c>
      <c r="K120" s="127" t="str">
        <f t="shared" si="78"/>
        <v>excluído*</v>
      </c>
      <c r="L120" s="127" t="str">
        <f t="shared" si="78"/>
        <v/>
      </c>
      <c r="M120" s="127" t="str">
        <f t="shared" si="78"/>
        <v/>
      </c>
      <c r="N120" s="127" t="str">
        <f t="shared" si="78"/>
        <v/>
      </c>
      <c r="O120" s="127" t="str">
        <f t="shared" si="78"/>
        <v/>
      </c>
      <c r="P120" s="127" t="str">
        <f t="shared" si="78"/>
        <v/>
      </c>
      <c r="Q120" s="127" t="str">
        <f t="shared" si="78"/>
        <v/>
      </c>
      <c r="R120" s="127">
        <f t="shared" si="78"/>
        <v>200.11</v>
      </c>
      <c r="S120" s="117">
        <f t="shared" si="70"/>
        <v>238.37</v>
      </c>
      <c r="T120" s="118"/>
      <c r="U120" s="130">
        <f t="shared" si="30"/>
        <v>23837</v>
      </c>
      <c r="V120" s="131"/>
    </row>
    <row r="121">
      <c r="A121" s="107">
        <f t="shared" si="21"/>
        <v>4</v>
      </c>
      <c r="B121" s="108" t="str">
        <f t="shared" si="22"/>
        <v>Peças</v>
      </c>
      <c r="C121" s="92" t="str">
        <f t="shared" ref="C121:D121" si="79">IF(C34="","",C34)</f>
        <v/>
      </c>
      <c r="D121" s="93" t="str">
        <f t="shared" si="79"/>
        <v/>
      </c>
      <c r="E121" s="110" t="str">
        <f t="shared" ref="E121:R121" si="80">IF(E34&gt;0,IF(AND($U34&lt;=E34,E34&lt;=$V34),E34,"excluído*"),"")</f>
        <v/>
      </c>
      <c r="F121" s="110" t="str">
        <f t="shared" si="80"/>
        <v/>
      </c>
      <c r="G121" s="110" t="str">
        <f t="shared" si="80"/>
        <v/>
      </c>
      <c r="H121" s="110" t="str">
        <f t="shared" si="80"/>
        <v/>
      </c>
      <c r="I121" s="110" t="str">
        <f t="shared" si="80"/>
        <v/>
      </c>
      <c r="J121" s="110" t="str">
        <f t="shared" si="80"/>
        <v/>
      </c>
      <c r="K121" s="110" t="str">
        <f t="shared" si="80"/>
        <v/>
      </c>
      <c r="L121" s="110" t="str">
        <f t="shared" si="80"/>
        <v/>
      </c>
      <c r="M121" s="110" t="str">
        <f t="shared" si="80"/>
        <v/>
      </c>
      <c r="N121" s="110" t="str">
        <f t="shared" si="80"/>
        <v/>
      </c>
      <c r="O121" s="110" t="str">
        <f t="shared" si="80"/>
        <v/>
      </c>
      <c r="P121" s="110" t="str">
        <f t="shared" si="80"/>
        <v/>
      </c>
      <c r="Q121" s="110" t="str">
        <f t="shared" si="80"/>
        <v/>
      </c>
      <c r="R121" s="111" t="str">
        <f t="shared" si="80"/>
        <v/>
      </c>
      <c r="S121" s="112" t="str">
        <f>IF(SUM(E121:G121)&gt;0,ROUND(AVERAGE(E121:G121),2),"")</f>
        <v/>
      </c>
      <c r="T121" s="112"/>
      <c r="U121" s="113" t="str">
        <f t="shared" si="30"/>
        <v/>
      </c>
      <c r="V121" s="114"/>
    </row>
    <row r="122">
      <c r="A122" s="115">
        <f t="shared" si="21"/>
        <v>43834</v>
      </c>
      <c r="B122" s="100" t="str">
        <f t="shared" si="22"/>
        <v>Motor de ventilação</v>
      </c>
      <c r="C122" s="101">
        <f t="shared" ref="C122:D122" si="81">IF(C35="","",C35)</f>
        <v>700</v>
      </c>
      <c r="D122" s="101" t="str">
        <f t="shared" si="81"/>
        <v>unid.</v>
      </c>
      <c r="E122" s="116">
        <f t="shared" ref="E122:R122" si="82">IF(E35&gt;0,IF(AND($U35&lt;=E35,E35&lt;=$V35),E35,"excluído*"),"")</f>
        <v>430</v>
      </c>
      <c r="F122" s="116">
        <f t="shared" si="82"/>
        <v>385</v>
      </c>
      <c r="G122" s="116">
        <f t="shared" si="82"/>
        <v>339.89</v>
      </c>
      <c r="H122" s="116">
        <f t="shared" si="82"/>
        <v>353.19</v>
      </c>
      <c r="I122" s="116" t="str">
        <f t="shared" si="82"/>
        <v>excluído*</v>
      </c>
      <c r="J122" s="116" t="str">
        <f t="shared" si="82"/>
        <v>excluído*</v>
      </c>
      <c r="K122" s="116">
        <f t="shared" si="82"/>
        <v>342</v>
      </c>
      <c r="L122" s="116">
        <f t="shared" si="82"/>
        <v>385.71</v>
      </c>
      <c r="M122" s="116">
        <f t="shared" si="82"/>
        <v>406.76</v>
      </c>
      <c r="N122" s="116">
        <f t="shared" si="82"/>
        <v>398</v>
      </c>
      <c r="O122" s="116" t="str">
        <f t="shared" si="82"/>
        <v>excluído*</v>
      </c>
      <c r="P122" s="116">
        <f t="shared" si="82"/>
        <v>433.33</v>
      </c>
      <c r="Q122" s="116">
        <f t="shared" si="82"/>
        <v>350</v>
      </c>
      <c r="R122" s="116">
        <f t="shared" si="82"/>
        <v>320.69</v>
      </c>
      <c r="S122" s="117">
        <f t="shared" ref="S122:S139" si="85">IF(SUM(E122:R122)&gt;0,ROUND(AVERAGE(E122:R122),2),"")</f>
        <v>376.78</v>
      </c>
      <c r="T122" s="118"/>
      <c r="U122" s="130">
        <f t="shared" si="30"/>
        <v>263746</v>
      </c>
      <c r="V122" s="131"/>
    </row>
    <row r="123">
      <c r="A123" s="115">
        <f t="shared" si="21"/>
        <v>43865</v>
      </c>
      <c r="B123" s="100" t="str">
        <f t="shared" si="22"/>
        <v>Bobina de válvula reversora</v>
      </c>
      <c r="C123" s="101">
        <f t="shared" ref="C123:D123" si="83">IF(C36="","",C36)</f>
        <v>70</v>
      </c>
      <c r="D123" s="101" t="str">
        <f t="shared" si="83"/>
        <v>unid.</v>
      </c>
      <c r="E123" s="121">
        <f t="shared" ref="E123:R123" si="84">IF(E36&gt;0,IF(AND($U36&lt;=E36,E36&lt;=$V36),E36,"excluído*"),"")</f>
        <v>230</v>
      </c>
      <c r="F123" s="121" t="str">
        <f t="shared" si="84"/>
        <v>excluído*</v>
      </c>
      <c r="G123" s="121">
        <f t="shared" si="84"/>
        <v>120</v>
      </c>
      <c r="H123" s="121" t="str">
        <f t="shared" si="84"/>
        <v>excluído*</v>
      </c>
      <c r="I123" s="121" t="str">
        <f t="shared" si="84"/>
        <v>excluído*</v>
      </c>
      <c r="J123" s="121">
        <f t="shared" si="84"/>
        <v>234.37</v>
      </c>
      <c r="K123" s="121" t="str">
        <f t="shared" si="84"/>
        <v>excluído*</v>
      </c>
      <c r="L123" s="121">
        <f t="shared" si="84"/>
        <v>200</v>
      </c>
      <c r="M123" s="121" t="str">
        <f t="shared" si="84"/>
        <v/>
      </c>
      <c r="N123" s="121" t="str">
        <f t="shared" si="84"/>
        <v/>
      </c>
      <c r="O123" s="121" t="str">
        <f t="shared" si="84"/>
        <v/>
      </c>
      <c r="P123" s="121" t="str">
        <f t="shared" si="84"/>
        <v/>
      </c>
      <c r="Q123" s="121" t="str">
        <f t="shared" si="84"/>
        <v/>
      </c>
      <c r="R123" s="121">
        <f t="shared" si="84"/>
        <v>168.56</v>
      </c>
      <c r="S123" s="117">
        <f t="shared" si="85"/>
        <v>190.59</v>
      </c>
      <c r="T123" s="118"/>
      <c r="U123" s="130">
        <f t="shared" si="30"/>
        <v>13341.3</v>
      </c>
      <c r="V123" s="131"/>
    </row>
    <row r="124">
      <c r="A124" s="115">
        <f t="shared" si="21"/>
        <v>43894</v>
      </c>
      <c r="B124" s="100" t="str">
        <f t="shared" si="22"/>
        <v>Válvula reversora completa</v>
      </c>
      <c r="C124" s="101">
        <f t="shared" ref="C124:D124" si="86">IF(C37="","",C37)</f>
        <v>70</v>
      </c>
      <c r="D124" s="101" t="str">
        <f t="shared" si="86"/>
        <v>unid.</v>
      </c>
      <c r="E124" s="121" t="str">
        <f t="shared" ref="E124:R124" si="87">IF(E37&gt;0,IF(AND($U37&lt;=E37,E37&lt;=$V37),E37,"excluído*"),"")</f>
        <v>excluído*</v>
      </c>
      <c r="F124" s="121">
        <f t="shared" si="87"/>
        <v>355</v>
      </c>
      <c r="G124" s="121" t="str">
        <f t="shared" si="87"/>
        <v>excluído*</v>
      </c>
      <c r="H124" s="121">
        <f t="shared" si="87"/>
        <v>357.8</v>
      </c>
      <c r="I124" s="121">
        <f t="shared" si="87"/>
        <v>458.3</v>
      </c>
      <c r="J124" s="121" t="str">
        <f t="shared" si="87"/>
        <v/>
      </c>
      <c r="K124" s="121" t="str">
        <f t="shared" si="87"/>
        <v/>
      </c>
      <c r="L124" s="121" t="str">
        <f t="shared" si="87"/>
        <v/>
      </c>
      <c r="M124" s="121" t="str">
        <f t="shared" si="87"/>
        <v/>
      </c>
      <c r="N124" s="121" t="str">
        <f t="shared" si="87"/>
        <v/>
      </c>
      <c r="O124" s="121" t="str">
        <f t="shared" si="87"/>
        <v/>
      </c>
      <c r="P124" s="121" t="str">
        <f t="shared" si="87"/>
        <v/>
      </c>
      <c r="Q124" s="121" t="str">
        <f t="shared" si="87"/>
        <v/>
      </c>
      <c r="R124" s="121">
        <f t="shared" si="87"/>
        <v>327.83</v>
      </c>
      <c r="S124" s="117">
        <f t="shared" si="85"/>
        <v>374.73</v>
      </c>
      <c r="T124" s="118"/>
      <c r="U124" s="130">
        <f t="shared" si="30"/>
        <v>26231.1</v>
      </c>
      <c r="V124" s="131"/>
    </row>
    <row r="125">
      <c r="A125" s="115">
        <f t="shared" si="21"/>
        <v>43925</v>
      </c>
      <c r="B125" s="100" t="str">
        <f t="shared" si="22"/>
        <v>Válvula reversora</v>
      </c>
      <c r="C125" s="101">
        <f t="shared" ref="C125:D125" si="88">IF(C38="","",C38)</f>
        <v>70</v>
      </c>
      <c r="D125" s="101" t="str">
        <f t="shared" si="88"/>
        <v>unid.</v>
      </c>
      <c r="E125" s="121" t="str">
        <f t="shared" ref="E125:R125" si="89">IF(E38&gt;0,IF(AND($U38&lt;=E38,E38&lt;=$V38),E38,"excluído*"),"")</f>
        <v>excluído*</v>
      </c>
      <c r="F125" s="121">
        <f t="shared" si="89"/>
        <v>355</v>
      </c>
      <c r="G125" s="121" t="str">
        <f t="shared" si="89"/>
        <v>excluído*</v>
      </c>
      <c r="H125" s="121" t="str">
        <f t="shared" si="89"/>
        <v/>
      </c>
      <c r="I125" s="121" t="str">
        <f t="shared" si="89"/>
        <v/>
      </c>
      <c r="J125" s="121" t="str">
        <f t="shared" si="89"/>
        <v/>
      </c>
      <c r="K125" s="121" t="str">
        <f t="shared" si="89"/>
        <v/>
      </c>
      <c r="L125" s="121" t="str">
        <f t="shared" si="89"/>
        <v/>
      </c>
      <c r="M125" s="121" t="str">
        <f t="shared" si="89"/>
        <v/>
      </c>
      <c r="N125" s="121" t="str">
        <f t="shared" si="89"/>
        <v/>
      </c>
      <c r="O125" s="121" t="str">
        <f t="shared" si="89"/>
        <v/>
      </c>
      <c r="P125" s="121" t="str">
        <f t="shared" si="89"/>
        <v/>
      </c>
      <c r="Q125" s="121" t="str">
        <f t="shared" si="89"/>
        <v/>
      </c>
      <c r="R125" s="121">
        <f t="shared" si="89"/>
        <v>290.18</v>
      </c>
      <c r="S125" s="117">
        <f t="shared" si="85"/>
        <v>322.59</v>
      </c>
      <c r="T125" s="118"/>
      <c r="U125" s="130">
        <f t="shared" si="30"/>
        <v>22581.3</v>
      </c>
      <c r="V125" s="131"/>
    </row>
    <row r="126">
      <c r="A126" s="115">
        <f t="shared" si="21"/>
        <v>43955</v>
      </c>
      <c r="B126" s="100" t="str">
        <f t="shared" si="22"/>
        <v>Turbina Springer / Consul/ Elgin/ LG</v>
      </c>
      <c r="C126" s="101">
        <f t="shared" ref="C126:D126" si="90">IF(C39="","",C39)</f>
        <v>70</v>
      </c>
      <c r="D126" s="101" t="str">
        <f t="shared" si="90"/>
        <v>unid.</v>
      </c>
      <c r="E126" s="121" t="str">
        <f t="shared" ref="E126:R126" si="91">IF(E39&gt;0,IF(AND($U39&lt;=E39,E39&lt;=$V39),E39,"excluído*"),"")</f>
        <v>excluído*</v>
      </c>
      <c r="F126" s="121" t="str">
        <f t="shared" si="91"/>
        <v>excluído*</v>
      </c>
      <c r="G126" s="121">
        <f t="shared" si="91"/>
        <v>212.3</v>
      </c>
      <c r="H126" s="121" t="str">
        <f t="shared" si="91"/>
        <v>excluído*</v>
      </c>
      <c r="I126" s="121" t="str">
        <f t="shared" si="91"/>
        <v>excluído*</v>
      </c>
      <c r="J126" s="121">
        <f t="shared" si="91"/>
        <v>366.67</v>
      </c>
      <c r="K126" s="121">
        <f t="shared" si="91"/>
        <v>379.5</v>
      </c>
      <c r="L126" s="121">
        <f t="shared" si="91"/>
        <v>393.18</v>
      </c>
      <c r="M126" s="121" t="str">
        <f t="shared" si="91"/>
        <v>excluído*</v>
      </c>
      <c r="N126" s="121" t="str">
        <f t="shared" si="91"/>
        <v/>
      </c>
      <c r="O126" s="121" t="str">
        <f t="shared" si="91"/>
        <v/>
      </c>
      <c r="P126" s="121" t="str">
        <f t="shared" si="91"/>
        <v/>
      </c>
      <c r="Q126" s="121" t="str">
        <f t="shared" si="91"/>
        <v/>
      </c>
      <c r="R126" s="121">
        <f t="shared" si="91"/>
        <v>378.99</v>
      </c>
      <c r="S126" s="117">
        <f t="shared" si="85"/>
        <v>346.13</v>
      </c>
      <c r="T126" s="118"/>
      <c r="U126" s="130">
        <f t="shared" si="30"/>
        <v>24229.1</v>
      </c>
      <c r="V126" s="131"/>
    </row>
    <row r="127">
      <c r="A127" s="115">
        <f t="shared" si="21"/>
        <v>43986</v>
      </c>
      <c r="B127" s="100" t="str">
        <f t="shared" si="22"/>
        <v>Turbina Gree /Komeco/ Trane</v>
      </c>
      <c r="C127" s="101">
        <f t="shared" ref="C127:D127" si="92">IF(C40="","",C40)</f>
        <v>70</v>
      </c>
      <c r="D127" s="101" t="str">
        <f t="shared" si="92"/>
        <v>unid.</v>
      </c>
      <c r="E127" s="121" t="str">
        <f t="shared" ref="E127:R127" si="93">IF(E40&gt;0,IF(AND($U40&lt;=E40,E40&lt;=$V40),E40,"excluído*"),"")</f>
        <v>excluído*</v>
      </c>
      <c r="F127" s="121">
        <f t="shared" si="93"/>
        <v>190</v>
      </c>
      <c r="G127" s="121">
        <f t="shared" si="93"/>
        <v>204.05</v>
      </c>
      <c r="H127" s="121">
        <f t="shared" si="93"/>
        <v>160</v>
      </c>
      <c r="I127" s="121" t="str">
        <f t="shared" si="93"/>
        <v/>
      </c>
      <c r="J127" s="121">
        <f t="shared" si="93"/>
        <v>247.9</v>
      </c>
      <c r="K127" s="121">
        <f t="shared" si="93"/>
        <v>197</v>
      </c>
      <c r="L127" s="121">
        <f t="shared" si="93"/>
        <v>240</v>
      </c>
      <c r="M127" s="121">
        <f t="shared" si="93"/>
        <v>366.67</v>
      </c>
      <c r="N127" s="121">
        <f t="shared" si="93"/>
        <v>286.7</v>
      </c>
      <c r="O127" s="121">
        <f t="shared" si="93"/>
        <v>309.89</v>
      </c>
      <c r="P127" s="121">
        <f t="shared" si="93"/>
        <v>379.5</v>
      </c>
      <c r="Q127" s="121">
        <f t="shared" si="93"/>
        <v>270.68</v>
      </c>
      <c r="R127" s="121">
        <f t="shared" si="93"/>
        <v>177.55</v>
      </c>
      <c r="S127" s="117">
        <f t="shared" si="85"/>
        <v>252.5</v>
      </c>
      <c r="T127" s="118"/>
      <c r="U127" s="130">
        <f t="shared" si="30"/>
        <v>17675</v>
      </c>
      <c r="V127" s="131"/>
    </row>
    <row r="128">
      <c r="A128" s="115">
        <f t="shared" si="21"/>
        <v>44016</v>
      </c>
      <c r="B128" s="100" t="str">
        <f t="shared" si="22"/>
        <v>Painel frontal Springer /Consul/ Elgin</v>
      </c>
      <c r="C128" s="101">
        <f t="shared" ref="C128:D128" si="94">IF(C41="","",C41)</f>
        <v>70</v>
      </c>
      <c r="D128" s="101" t="str">
        <f t="shared" si="94"/>
        <v>unid.</v>
      </c>
      <c r="E128" s="121" t="str">
        <f t="shared" ref="E128:R128" si="95">IF(E41&gt;0,IF(AND($U41&lt;=E41,E41&lt;=$V41),E41,"excluído*"),"")</f>
        <v>excluído*</v>
      </c>
      <c r="F128" s="121">
        <f t="shared" si="95"/>
        <v>315</v>
      </c>
      <c r="G128" s="121">
        <f t="shared" si="95"/>
        <v>119.99</v>
      </c>
      <c r="H128" s="121" t="str">
        <f t="shared" si="95"/>
        <v/>
      </c>
      <c r="I128" s="121" t="str">
        <f t="shared" si="95"/>
        <v/>
      </c>
      <c r="J128" s="121" t="str">
        <f t="shared" si="95"/>
        <v/>
      </c>
      <c r="K128" s="121" t="str">
        <f t="shared" si="95"/>
        <v/>
      </c>
      <c r="L128" s="121" t="str">
        <f t="shared" si="95"/>
        <v/>
      </c>
      <c r="M128" s="121" t="str">
        <f t="shared" si="95"/>
        <v/>
      </c>
      <c r="N128" s="121" t="str">
        <f t="shared" si="95"/>
        <v/>
      </c>
      <c r="O128" s="121" t="str">
        <f t="shared" si="95"/>
        <v/>
      </c>
      <c r="P128" s="121" t="str">
        <f t="shared" si="95"/>
        <v/>
      </c>
      <c r="Q128" s="121" t="str">
        <f t="shared" si="95"/>
        <v/>
      </c>
      <c r="R128" s="121">
        <f t="shared" si="95"/>
        <v>288.56</v>
      </c>
      <c r="S128" s="117">
        <f t="shared" si="85"/>
        <v>241.18</v>
      </c>
      <c r="T128" s="118"/>
      <c r="U128" s="130">
        <f t="shared" si="30"/>
        <v>16882.6</v>
      </c>
      <c r="V128" s="131"/>
    </row>
    <row r="129">
      <c r="A129" s="115">
        <f t="shared" si="21"/>
        <v>44047</v>
      </c>
      <c r="B129" s="100" t="str">
        <f t="shared" si="22"/>
        <v>Painel frontal LG/ Komeco /Trane</v>
      </c>
      <c r="C129" s="101">
        <f t="shared" ref="C129:D129" si="96">IF(C42="","",C42)</f>
        <v>70</v>
      </c>
      <c r="D129" s="101" t="str">
        <f t="shared" si="96"/>
        <v>unid.</v>
      </c>
      <c r="E129" s="121" t="str">
        <f t="shared" ref="E129:R129" si="97">IF(E42&gt;0,IF(AND($U42&lt;=E42,E42&lt;=$V42),E42,"excluído*"),"")</f>
        <v>excluído*</v>
      </c>
      <c r="F129" s="121">
        <f t="shared" si="97"/>
        <v>420</v>
      </c>
      <c r="G129" s="121">
        <f t="shared" si="97"/>
        <v>473</v>
      </c>
      <c r="H129" s="121">
        <f t="shared" si="97"/>
        <v>550.15</v>
      </c>
      <c r="I129" s="121" t="str">
        <f t="shared" si="97"/>
        <v/>
      </c>
      <c r="J129" s="121" t="str">
        <f t="shared" si="97"/>
        <v/>
      </c>
      <c r="K129" s="121" t="str">
        <f t="shared" si="97"/>
        <v/>
      </c>
      <c r="L129" s="121" t="str">
        <f t="shared" si="97"/>
        <v/>
      </c>
      <c r="M129" s="121" t="str">
        <f t="shared" si="97"/>
        <v/>
      </c>
      <c r="N129" s="121" t="str">
        <f t="shared" si="97"/>
        <v/>
      </c>
      <c r="O129" s="121" t="str">
        <f t="shared" si="97"/>
        <v/>
      </c>
      <c r="P129" s="121" t="str">
        <f t="shared" si="97"/>
        <v/>
      </c>
      <c r="Q129" s="121" t="str">
        <f t="shared" si="97"/>
        <v/>
      </c>
      <c r="R129" s="121" t="str">
        <f t="shared" si="97"/>
        <v>excluído*</v>
      </c>
      <c r="S129" s="117">
        <f t="shared" si="85"/>
        <v>481.05</v>
      </c>
      <c r="T129" s="118"/>
      <c r="U129" s="130">
        <f t="shared" si="30"/>
        <v>33673.5</v>
      </c>
      <c r="V129" s="131"/>
    </row>
    <row r="130">
      <c r="A130" s="115">
        <f t="shared" si="21"/>
        <v>44078</v>
      </c>
      <c r="B130" s="100" t="str">
        <f t="shared" si="22"/>
        <v>Painel frontal Eletrolux /York</v>
      </c>
      <c r="C130" s="101">
        <f t="shared" ref="C130:D130" si="98">IF(C43="","",C43)</f>
        <v>70</v>
      </c>
      <c r="D130" s="101" t="str">
        <f t="shared" si="98"/>
        <v>unid.</v>
      </c>
      <c r="E130" s="121" t="str">
        <f t="shared" ref="E130:R130" si="99">IF(E43&gt;0,IF(AND($U43&lt;=E43,E43&lt;=$V43),E43,"excluído*"),"")</f>
        <v>excluído*</v>
      </c>
      <c r="F130" s="121">
        <f t="shared" si="99"/>
        <v>425</v>
      </c>
      <c r="G130" s="121" t="str">
        <f t="shared" si="99"/>
        <v/>
      </c>
      <c r="H130" s="121" t="str">
        <f t="shared" si="99"/>
        <v/>
      </c>
      <c r="I130" s="121" t="str">
        <f t="shared" si="99"/>
        <v/>
      </c>
      <c r="J130" s="121" t="str">
        <f t="shared" si="99"/>
        <v/>
      </c>
      <c r="K130" s="121" t="str">
        <f t="shared" si="99"/>
        <v/>
      </c>
      <c r="L130" s="121" t="str">
        <f t="shared" si="99"/>
        <v/>
      </c>
      <c r="M130" s="121" t="str">
        <f t="shared" si="99"/>
        <v/>
      </c>
      <c r="N130" s="121" t="str">
        <f t="shared" si="99"/>
        <v/>
      </c>
      <c r="O130" s="121" t="str">
        <f t="shared" si="99"/>
        <v/>
      </c>
      <c r="P130" s="121" t="str">
        <f t="shared" si="99"/>
        <v/>
      </c>
      <c r="Q130" s="121" t="str">
        <f t="shared" si="99"/>
        <v/>
      </c>
      <c r="R130" s="121">
        <f t="shared" si="99"/>
        <v>297.74</v>
      </c>
      <c r="S130" s="117">
        <f t="shared" si="85"/>
        <v>361.37</v>
      </c>
      <c r="T130" s="118"/>
      <c r="U130" s="130">
        <f t="shared" si="30"/>
        <v>25295.9</v>
      </c>
      <c r="V130" s="131"/>
    </row>
    <row r="131">
      <c r="A131" s="115">
        <f t="shared" si="21"/>
        <v>44108</v>
      </c>
      <c r="B131" s="100" t="str">
        <f t="shared" si="22"/>
        <v>Condensador</v>
      </c>
      <c r="C131" s="101">
        <f t="shared" ref="C131:D131" si="100">IF(C44="","",C44)</f>
        <v>70</v>
      </c>
      <c r="D131" s="101" t="str">
        <f t="shared" si="100"/>
        <v>unid.</v>
      </c>
      <c r="E131" s="121">
        <f t="shared" ref="E131:R131" si="101">IF(E44&gt;0,IF(AND($U44&lt;=E44,E44&lt;=$V44),E44,"excluído*"),"")</f>
        <v>900</v>
      </c>
      <c r="F131" s="121">
        <f t="shared" si="101"/>
        <v>850</v>
      </c>
      <c r="G131" s="121">
        <f t="shared" si="101"/>
        <v>990</v>
      </c>
      <c r="H131" s="121" t="str">
        <f t="shared" si="101"/>
        <v>excluído*</v>
      </c>
      <c r="I131" s="121">
        <f t="shared" si="101"/>
        <v>1303.05</v>
      </c>
      <c r="J131" s="121">
        <f t="shared" si="101"/>
        <v>727</v>
      </c>
      <c r="K131" s="121">
        <f t="shared" si="101"/>
        <v>1350</v>
      </c>
      <c r="L131" s="121">
        <f t="shared" si="101"/>
        <v>700</v>
      </c>
      <c r="M131" s="121">
        <f t="shared" si="101"/>
        <v>1450</v>
      </c>
      <c r="N131" s="121" t="str">
        <f t="shared" si="101"/>
        <v>excluído*</v>
      </c>
      <c r="O131" s="121">
        <f t="shared" si="101"/>
        <v>1123.85</v>
      </c>
      <c r="P131" s="121">
        <f t="shared" si="101"/>
        <v>725</v>
      </c>
      <c r="Q131" s="121" t="str">
        <f t="shared" si="101"/>
        <v>excluído*</v>
      </c>
      <c r="R131" s="121">
        <f t="shared" si="101"/>
        <v>1053.77</v>
      </c>
      <c r="S131" s="117">
        <f t="shared" si="85"/>
        <v>1015.7</v>
      </c>
      <c r="T131" s="118"/>
      <c r="U131" s="130">
        <f t="shared" si="30"/>
        <v>71099</v>
      </c>
      <c r="V131" s="131"/>
    </row>
    <row r="132">
      <c r="A132" s="115">
        <f t="shared" si="21"/>
        <v>44139</v>
      </c>
      <c r="B132" s="100" t="str">
        <f t="shared" si="22"/>
        <v>Hélice do Ventilador</v>
      </c>
      <c r="C132" s="101">
        <f t="shared" ref="C132:D132" si="102">IF(C45="","",C45)</f>
        <v>70</v>
      </c>
      <c r="D132" s="101" t="str">
        <f t="shared" si="102"/>
        <v>unid.</v>
      </c>
      <c r="E132" s="121" t="str">
        <f t="shared" ref="E132:R132" si="103">IF(E45&gt;0,IF(AND($U45&lt;=E45,E45&lt;=$V45),E45,"excluído*"),"")</f>
        <v>excluído*</v>
      </c>
      <c r="F132" s="121">
        <f t="shared" si="103"/>
        <v>235.5</v>
      </c>
      <c r="G132" s="121">
        <f t="shared" si="103"/>
        <v>188.07</v>
      </c>
      <c r="H132" s="121" t="str">
        <f t="shared" si="103"/>
        <v>excluído*</v>
      </c>
      <c r="I132" s="121">
        <f t="shared" si="103"/>
        <v>175.09</v>
      </c>
      <c r="J132" s="121">
        <f t="shared" si="103"/>
        <v>240</v>
      </c>
      <c r="K132" s="121">
        <f t="shared" si="103"/>
        <v>247.9</v>
      </c>
      <c r="L132" s="121" t="str">
        <f t="shared" si="103"/>
        <v/>
      </c>
      <c r="M132" s="121" t="str">
        <f t="shared" si="103"/>
        <v/>
      </c>
      <c r="N132" s="121" t="str">
        <f t="shared" si="103"/>
        <v/>
      </c>
      <c r="O132" s="121" t="str">
        <f t="shared" si="103"/>
        <v/>
      </c>
      <c r="P132" s="121" t="str">
        <f t="shared" si="103"/>
        <v/>
      </c>
      <c r="Q132" s="121" t="str">
        <f t="shared" si="103"/>
        <v/>
      </c>
      <c r="R132" s="121">
        <f t="shared" si="103"/>
        <v>223.36</v>
      </c>
      <c r="S132" s="117">
        <f t="shared" si="85"/>
        <v>218.32</v>
      </c>
      <c r="T132" s="118"/>
      <c r="U132" s="130">
        <f t="shared" si="30"/>
        <v>15282.4</v>
      </c>
      <c r="V132" s="131"/>
    </row>
    <row r="133">
      <c r="A133" s="115">
        <f t="shared" si="21"/>
        <v>44169</v>
      </c>
      <c r="B133" s="100" t="str">
        <f t="shared" si="22"/>
        <v>Cabo de alimentação elétrica com plugue</v>
      </c>
      <c r="C133" s="101">
        <f t="shared" ref="C133:D133" si="104">IF(C46="","",C46)</f>
        <v>70</v>
      </c>
      <c r="D133" s="101" t="str">
        <f t="shared" si="104"/>
        <v>unid.</v>
      </c>
      <c r="E133" s="121" t="str">
        <f t="shared" ref="E133:R133" si="105">IF(E46&gt;0,IF(AND($U46&lt;=E46,E46&lt;=$V46),E46,"excluído*"),"")</f>
        <v>excluído*</v>
      </c>
      <c r="F133" s="121" t="str">
        <f t="shared" si="105"/>
        <v>excluído*</v>
      </c>
      <c r="G133" s="121">
        <f t="shared" si="105"/>
        <v>18.5</v>
      </c>
      <c r="H133" s="121" t="str">
        <f t="shared" si="105"/>
        <v/>
      </c>
      <c r="I133" s="121" t="str">
        <f t="shared" si="105"/>
        <v/>
      </c>
      <c r="J133" s="121">
        <f t="shared" si="105"/>
        <v>60.83</v>
      </c>
      <c r="K133" s="121">
        <f t="shared" si="105"/>
        <v>73.33</v>
      </c>
      <c r="L133" s="121" t="str">
        <f t="shared" si="105"/>
        <v/>
      </c>
      <c r="M133" s="121" t="str">
        <f t="shared" si="105"/>
        <v/>
      </c>
      <c r="N133" s="121" t="str">
        <f t="shared" si="105"/>
        <v/>
      </c>
      <c r="O133" s="121" t="str">
        <f t="shared" si="105"/>
        <v/>
      </c>
      <c r="P133" s="121" t="str">
        <f t="shared" si="105"/>
        <v/>
      </c>
      <c r="Q133" s="121" t="str">
        <f t="shared" si="105"/>
        <v/>
      </c>
      <c r="R133" s="121">
        <f t="shared" si="105"/>
        <v>41.46</v>
      </c>
      <c r="S133" s="117">
        <f t="shared" si="85"/>
        <v>48.53</v>
      </c>
      <c r="T133" s="118"/>
      <c r="U133" s="130">
        <f t="shared" si="30"/>
        <v>3397.1</v>
      </c>
      <c r="V133" s="131"/>
    </row>
    <row r="134">
      <c r="A134" s="126" t="str">
        <f t="shared" si="21"/>
        <v>4.13</v>
      </c>
      <c r="B134" s="100" t="str">
        <f t="shared" si="22"/>
        <v>Calço de borracha antivibração</v>
      </c>
      <c r="C134" s="101">
        <f t="shared" ref="C134:D134" si="106">IF(C47="","",C47)</f>
        <v>70</v>
      </c>
      <c r="D134" s="101" t="str">
        <f t="shared" si="106"/>
        <v>unid.</v>
      </c>
      <c r="E134" s="121">
        <f t="shared" ref="E134:R134" si="107">IF(E47&gt;0,IF(AND($U47&lt;=E47,E47&lt;=$V47),E47,"excluído*"),"")</f>
        <v>35</v>
      </c>
      <c r="F134" s="121">
        <f t="shared" si="107"/>
        <v>8.95</v>
      </c>
      <c r="G134" s="121">
        <f t="shared" si="107"/>
        <v>22.8</v>
      </c>
      <c r="H134" s="121">
        <f t="shared" si="107"/>
        <v>14.6</v>
      </c>
      <c r="I134" s="121">
        <f t="shared" si="107"/>
        <v>19.8</v>
      </c>
      <c r="J134" s="121" t="str">
        <f t="shared" si="107"/>
        <v>excluído*</v>
      </c>
      <c r="K134" s="121" t="str">
        <f t="shared" si="107"/>
        <v>excluído*</v>
      </c>
      <c r="L134" s="121">
        <f t="shared" si="107"/>
        <v>8</v>
      </c>
      <c r="M134" s="121">
        <f t="shared" si="107"/>
        <v>23.62</v>
      </c>
      <c r="N134" s="121" t="str">
        <f t="shared" si="107"/>
        <v/>
      </c>
      <c r="O134" s="121" t="str">
        <f t="shared" si="107"/>
        <v/>
      </c>
      <c r="P134" s="121" t="str">
        <f t="shared" si="107"/>
        <v/>
      </c>
      <c r="Q134" s="121" t="str">
        <f t="shared" si="107"/>
        <v/>
      </c>
      <c r="R134" s="121">
        <f t="shared" si="107"/>
        <v>17.51</v>
      </c>
      <c r="S134" s="117">
        <f t="shared" si="85"/>
        <v>18.79</v>
      </c>
      <c r="T134" s="118"/>
      <c r="U134" s="130">
        <f t="shared" si="30"/>
        <v>1315.3</v>
      </c>
      <c r="V134" s="131"/>
    </row>
    <row r="135">
      <c r="A135" s="126" t="str">
        <f t="shared" si="21"/>
        <v>4.14</v>
      </c>
      <c r="B135" s="100" t="str">
        <f t="shared" si="22"/>
        <v>Filtro secador</v>
      </c>
      <c r="C135" s="101">
        <f t="shared" ref="C135:D135" si="108">IF(C48="","",C48)</f>
        <v>30</v>
      </c>
      <c r="D135" s="101" t="str">
        <f t="shared" si="108"/>
        <v>unid.</v>
      </c>
      <c r="E135" s="121">
        <f t="shared" ref="E135:R135" si="109">IF(E48&gt;0,IF(AND($U48&lt;=E48,E48&lt;=$V48),E48,"excluído*"),"")</f>
        <v>80</v>
      </c>
      <c r="F135" s="121" t="str">
        <f t="shared" si="109"/>
        <v>excluído*</v>
      </c>
      <c r="G135" s="121">
        <f t="shared" si="109"/>
        <v>32.99</v>
      </c>
      <c r="H135" s="121">
        <f t="shared" si="109"/>
        <v>59.99</v>
      </c>
      <c r="I135" s="121">
        <f t="shared" si="109"/>
        <v>71.77</v>
      </c>
      <c r="J135" s="121">
        <f t="shared" si="109"/>
        <v>40</v>
      </c>
      <c r="K135" s="121" t="str">
        <f t="shared" si="109"/>
        <v>excluído*</v>
      </c>
      <c r="L135" s="121">
        <f t="shared" si="109"/>
        <v>59.9</v>
      </c>
      <c r="M135" s="121">
        <f t="shared" si="109"/>
        <v>98</v>
      </c>
      <c r="N135" s="121" t="str">
        <f t="shared" si="109"/>
        <v/>
      </c>
      <c r="O135" s="121" t="str">
        <f t="shared" si="109"/>
        <v/>
      </c>
      <c r="P135" s="121" t="str">
        <f t="shared" si="109"/>
        <v/>
      </c>
      <c r="Q135" s="121" t="str">
        <f t="shared" si="109"/>
        <v/>
      </c>
      <c r="R135" s="121">
        <f t="shared" si="109"/>
        <v>82.53</v>
      </c>
      <c r="S135" s="117">
        <f t="shared" si="85"/>
        <v>65.65</v>
      </c>
      <c r="T135" s="118"/>
      <c r="U135" s="130">
        <f t="shared" si="30"/>
        <v>1969.5</v>
      </c>
      <c r="V135" s="131"/>
    </row>
    <row r="136">
      <c r="A136" s="126" t="str">
        <f t="shared" si="21"/>
        <v>4.15</v>
      </c>
      <c r="B136" s="100" t="str">
        <f t="shared" si="22"/>
        <v>Disjuntor</v>
      </c>
      <c r="C136" s="101">
        <f t="shared" ref="C136:D136" si="110">IF(C49="","",C49)</f>
        <v>30</v>
      </c>
      <c r="D136" s="101" t="str">
        <f t="shared" si="110"/>
        <v>unid.</v>
      </c>
      <c r="E136" s="121" t="str">
        <f t="shared" ref="E136:R136" si="111">IF(E49&gt;0,IF(AND($U49&lt;=E49,E49&lt;=$V49),E49,"excluído*"),"")</f>
        <v>excluído*</v>
      </c>
      <c r="F136" s="121" t="str">
        <f t="shared" si="111"/>
        <v>excluído*</v>
      </c>
      <c r="G136" s="121" t="str">
        <f t="shared" si="111"/>
        <v>excluído*</v>
      </c>
      <c r="H136" s="121" t="str">
        <f t="shared" si="111"/>
        <v>excluído*</v>
      </c>
      <c r="I136" s="121" t="str">
        <f t="shared" si="111"/>
        <v>excluído*</v>
      </c>
      <c r="J136" s="121">
        <f t="shared" si="111"/>
        <v>100</v>
      </c>
      <c r="K136" s="121">
        <f t="shared" si="111"/>
        <v>126.5</v>
      </c>
      <c r="L136" s="121" t="str">
        <f t="shared" si="111"/>
        <v>excluído*</v>
      </c>
      <c r="M136" s="121">
        <f t="shared" si="111"/>
        <v>106.7</v>
      </c>
      <c r="N136" s="121">
        <f t="shared" si="111"/>
        <v>90.58</v>
      </c>
      <c r="O136" s="121">
        <f t="shared" si="111"/>
        <v>90.5</v>
      </c>
      <c r="P136" s="121">
        <f t="shared" si="111"/>
        <v>87.52</v>
      </c>
      <c r="Q136" s="121" t="str">
        <f t="shared" si="111"/>
        <v>excluído*</v>
      </c>
      <c r="R136" s="121">
        <f t="shared" si="111"/>
        <v>98.59</v>
      </c>
      <c r="S136" s="117">
        <f t="shared" si="85"/>
        <v>100.06</v>
      </c>
      <c r="T136" s="118"/>
      <c r="U136" s="130">
        <f t="shared" si="30"/>
        <v>3001.8</v>
      </c>
      <c r="V136" s="131"/>
    </row>
    <row r="137">
      <c r="A137" s="126" t="str">
        <f t="shared" si="21"/>
        <v>4.16</v>
      </c>
      <c r="B137" s="100" t="str">
        <f t="shared" si="22"/>
        <v>Contatora</v>
      </c>
      <c r="C137" s="101">
        <f t="shared" ref="C137:D137" si="112">IF(C50="","",C50)</f>
        <v>30</v>
      </c>
      <c r="D137" s="101" t="str">
        <f t="shared" si="112"/>
        <v>unid.</v>
      </c>
      <c r="E137" s="121">
        <f t="shared" ref="E137:R137" si="113">IF(E50&gt;0,IF(AND($U50&lt;=E50,E50&lt;=$V50),E50,"excluído*"),"")</f>
        <v>60</v>
      </c>
      <c r="F137" s="121" t="str">
        <f t="shared" si="113"/>
        <v>excluído*</v>
      </c>
      <c r="G137" s="121">
        <f t="shared" si="113"/>
        <v>48.3</v>
      </c>
      <c r="H137" s="121">
        <f t="shared" si="113"/>
        <v>90.9</v>
      </c>
      <c r="I137" s="121">
        <f t="shared" si="113"/>
        <v>160.44</v>
      </c>
      <c r="J137" s="121">
        <f t="shared" si="113"/>
        <v>120</v>
      </c>
      <c r="K137" s="121">
        <f t="shared" si="113"/>
        <v>89</v>
      </c>
      <c r="L137" s="121" t="str">
        <f t="shared" si="113"/>
        <v/>
      </c>
      <c r="M137" s="121" t="str">
        <f t="shared" si="113"/>
        <v/>
      </c>
      <c r="N137" s="121" t="str">
        <f t="shared" si="113"/>
        <v/>
      </c>
      <c r="O137" s="121" t="str">
        <f t="shared" si="113"/>
        <v/>
      </c>
      <c r="P137" s="121" t="str">
        <f t="shared" si="113"/>
        <v/>
      </c>
      <c r="Q137" s="121" t="str">
        <f t="shared" si="113"/>
        <v/>
      </c>
      <c r="R137" s="121">
        <f t="shared" si="113"/>
        <v>64.99</v>
      </c>
      <c r="S137" s="117">
        <f t="shared" si="85"/>
        <v>90.52</v>
      </c>
      <c r="T137" s="118"/>
      <c r="U137" s="130">
        <f t="shared" si="30"/>
        <v>2715.6</v>
      </c>
      <c r="V137" s="131"/>
    </row>
    <row r="138">
      <c r="A138" s="126" t="str">
        <f t="shared" si="21"/>
        <v>4.17</v>
      </c>
      <c r="B138" s="100" t="str">
        <f t="shared" si="22"/>
        <v>Canaletas de PVC para passagem de fiação</v>
      </c>
      <c r="C138" s="101">
        <f t="shared" ref="C138:D138" si="114">IF(C51="","",C51)</f>
        <v>30</v>
      </c>
      <c r="D138" s="101" t="str">
        <f t="shared" si="114"/>
        <v>unid.</v>
      </c>
      <c r="E138" s="121" t="str">
        <f t="shared" ref="E138:R138" si="115">IF(E51&gt;0,IF(AND($U51&lt;=E51,E51&lt;=$V51),E51,"excluído*"),"")</f>
        <v>excluído*</v>
      </c>
      <c r="F138" s="121">
        <f t="shared" si="115"/>
        <v>42</v>
      </c>
      <c r="G138" s="121" t="str">
        <f t="shared" si="115"/>
        <v>excluído*</v>
      </c>
      <c r="H138" s="121">
        <f t="shared" si="115"/>
        <v>31.9</v>
      </c>
      <c r="I138" s="121">
        <f t="shared" si="115"/>
        <v>37.05</v>
      </c>
      <c r="J138" s="121" t="str">
        <f t="shared" si="115"/>
        <v/>
      </c>
      <c r="K138" s="121" t="str">
        <f t="shared" si="115"/>
        <v/>
      </c>
      <c r="L138" s="121" t="str">
        <f t="shared" si="115"/>
        <v/>
      </c>
      <c r="M138" s="121" t="str">
        <f t="shared" si="115"/>
        <v/>
      </c>
      <c r="N138" s="121" t="str">
        <f t="shared" si="115"/>
        <v/>
      </c>
      <c r="O138" s="121" t="str">
        <f t="shared" si="115"/>
        <v/>
      </c>
      <c r="P138" s="121" t="str">
        <f t="shared" si="115"/>
        <v/>
      </c>
      <c r="Q138" s="121" t="str">
        <f t="shared" si="115"/>
        <v/>
      </c>
      <c r="R138" s="121">
        <f t="shared" si="115"/>
        <v>29.78</v>
      </c>
      <c r="S138" s="117">
        <f t="shared" si="85"/>
        <v>35.18</v>
      </c>
      <c r="T138" s="118"/>
      <c r="U138" s="130">
        <f t="shared" si="30"/>
        <v>1055.4</v>
      </c>
      <c r="V138" s="131"/>
    </row>
    <row r="139">
      <c r="A139" s="126" t="str">
        <f t="shared" si="21"/>
        <v>4.18</v>
      </c>
      <c r="B139" s="100" t="str">
        <f t="shared" si="22"/>
        <v>Plugue e tomada</v>
      </c>
      <c r="C139" s="101">
        <f t="shared" ref="C139:D139" si="116">IF(C52="","",C52)</f>
        <v>30</v>
      </c>
      <c r="D139" s="101" t="str">
        <f t="shared" si="116"/>
        <v>unid.</v>
      </c>
      <c r="E139" s="127">
        <f t="shared" ref="E139:R139" si="117">IF(E52&gt;0,IF(AND($U52&lt;=E52,E52&lt;=$V52),E52,"excluído*"),"")</f>
        <v>35</v>
      </c>
      <c r="F139" s="127" t="str">
        <f t="shared" si="117"/>
        <v>excluído*</v>
      </c>
      <c r="G139" s="127">
        <f t="shared" si="117"/>
        <v>25.39</v>
      </c>
      <c r="H139" s="127">
        <f t="shared" si="117"/>
        <v>31.2</v>
      </c>
      <c r="I139" s="127" t="str">
        <f t="shared" si="117"/>
        <v>excluído*</v>
      </c>
      <c r="J139" s="127" t="str">
        <f t="shared" si="117"/>
        <v/>
      </c>
      <c r="K139" s="127" t="str">
        <f t="shared" si="117"/>
        <v/>
      </c>
      <c r="L139" s="127" t="str">
        <f t="shared" si="117"/>
        <v/>
      </c>
      <c r="M139" s="127" t="str">
        <f t="shared" si="117"/>
        <v/>
      </c>
      <c r="N139" s="127" t="str">
        <f t="shared" si="117"/>
        <v/>
      </c>
      <c r="O139" s="127" t="str">
        <f t="shared" si="117"/>
        <v/>
      </c>
      <c r="P139" s="127" t="str">
        <f t="shared" si="117"/>
        <v/>
      </c>
      <c r="Q139" s="127" t="str">
        <f t="shared" si="117"/>
        <v/>
      </c>
      <c r="R139" s="127">
        <f t="shared" si="117"/>
        <v>19.95</v>
      </c>
      <c r="S139" s="117">
        <f t="shared" si="85"/>
        <v>27.89</v>
      </c>
      <c r="T139" s="118"/>
      <c r="U139" s="130">
        <f t="shared" si="30"/>
        <v>836.7</v>
      </c>
      <c r="V139" s="131"/>
    </row>
    <row r="140">
      <c r="A140" s="107">
        <f t="shared" si="21"/>
        <v>5</v>
      </c>
      <c r="B140" s="133" t="str">
        <f t="shared" si="22"/>
        <v>Peças para evaporador e condensador</v>
      </c>
      <c r="C140" s="92" t="str">
        <f t="shared" ref="C140:D140" si="118">C53</f>
        <v/>
      </c>
      <c r="D140" s="93" t="str">
        <f t="shared" si="118"/>
        <v/>
      </c>
      <c r="E140" s="110" t="str">
        <f t="shared" ref="E140:R140" si="119">IF(E53&gt;0,IF(AND($U53&lt;=E53,E53&lt;=$V53),E53,"excluído*"),"")</f>
        <v/>
      </c>
      <c r="F140" s="110" t="str">
        <f t="shared" si="119"/>
        <v/>
      </c>
      <c r="G140" s="110" t="str">
        <f t="shared" si="119"/>
        <v/>
      </c>
      <c r="H140" s="110" t="str">
        <f t="shared" si="119"/>
        <v/>
      </c>
      <c r="I140" s="110" t="str">
        <f t="shared" si="119"/>
        <v/>
      </c>
      <c r="J140" s="110" t="str">
        <f t="shared" si="119"/>
        <v/>
      </c>
      <c r="K140" s="110" t="str">
        <f t="shared" si="119"/>
        <v/>
      </c>
      <c r="L140" s="110" t="str">
        <f t="shared" si="119"/>
        <v/>
      </c>
      <c r="M140" s="110" t="str">
        <f t="shared" si="119"/>
        <v/>
      </c>
      <c r="N140" s="110" t="str">
        <f t="shared" si="119"/>
        <v/>
      </c>
      <c r="O140" s="110" t="str">
        <f t="shared" si="119"/>
        <v/>
      </c>
      <c r="P140" s="110" t="str">
        <f t="shared" si="119"/>
        <v/>
      </c>
      <c r="Q140" s="110" t="str">
        <f t="shared" si="119"/>
        <v/>
      </c>
      <c r="R140" s="111" t="str">
        <f t="shared" si="119"/>
        <v/>
      </c>
      <c r="S140" s="112" t="str">
        <f>IF(SUM(E140:G140)&gt;0,ROUND(AVERAGE(E140:G140),2),"")</f>
        <v/>
      </c>
      <c r="T140" s="112"/>
      <c r="U140" s="113" t="str">
        <f t="shared" si="30"/>
        <v/>
      </c>
      <c r="V140" s="114"/>
    </row>
    <row r="141">
      <c r="A141" s="115">
        <f t="shared" si="21"/>
        <v>43835</v>
      </c>
      <c r="B141" s="100" t="str">
        <f t="shared" si="22"/>
        <v>Bucha do coxim da turbina</v>
      </c>
      <c r="C141" s="101">
        <f t="shared" ref="C141:D141" si="120">IF(C54="","",C54)</f>
        <v>10</v>
      </c>
      <c r="D141" s="101" t="str">
        <f t="shared" si="120"/>
        <v>unid.</v>
      </c>
      <c r="E141" s="116" t="str">
        <f t="shared" ref="E141:R141" si="121">IF(E54&gt;0,IF(AND($U54&lt;=E54,E54&lt;=$V54),E54,"excluído*"),"")</f>
        <v>excluído*</v>
      </c>
      <c r="F141" s="116" t="str">
        <f t="shared" si="121"/>
        <v>excluído*</v>
      </c>
      <c r="G141" s="116">
        <f t="shared" si="121"/>
        <v>49.9</v>
      </c>
      <c r="H141" s="116">
        <f t="shared" si="121"/>
        <v>48.9</v>
      </c>
      <c r="I141" s="116">
        <f t="shared" si="121"/>
        <v>35.1</v>
      </c>
      <c r="J141" s="116" t="str">
        <f t="shared" si="121"/>
        <v/>
      </c>
      <c r="K141" s="116" t="str">
        <f t="shared" si="121"/>
        <v/>
      </c>
      <c r="L141" s="116" t="str">
        <f t="shared" si="121"/>
        <v/>
      </c>
      <c r="M141" s="116" t="str">
        <f t="shared" si="121"/>
        <v/>
      </c>
      <c r="N141" s="116" t="str">
        <f t="shared" si="121"/>
        <v/>
      </c>
      <c r="O141" s="116" t="str">
        <f t="shared" si="121"/>
        <v/>
      </c>
      <c r="P141" s="116" t="str">
        <f t="shared" si="121"/>
        <v/>
      </c>
      <c r="Q141" s="116" t="str">
        <f t="shared" si="121"/>
        <v/>
      </c>
      <c r="R141" s="116">
        <f t="shared" si="121"/>
        <v>46.04</v>
      </c>
      <c r="S141" s="117">
        <f t="shared" ref="S141:S172" si="124">IF(SUM(E141:R141)&gt;0,ROUND(AVERAGE(E141:R141),2),"")</f>
        <v>44.99</v>
      </c>
      <c r="T141" s="118"/>
      <c r="U141" s="130">
        <f t="shared" si="30"/>
        <v>449.9</v>
      </c>
      <c r="V141" s="131"/>
    </row>
    <row r="142">
      <c r="A142" s="115">
        <f t="shared" si="21"/>
        <v>43866</v>
      </c>
      <c r="B142" s="100" t="str">
        <f t="shared" si="22"/>
        <v>Coxim da turbina</v>
      </c>
      <c r="C142" s="101">
        <f t="shared" ref="C142:D142" si="122">IF(C55="","",C55)</f>
        <v>10</v>
      </c>
      <c r="D142" s="101" t="str">
        <f t="shared" si="122"/>
        <v>unid.</v>
      </c>
      <c r="E142" s="121" t="str">
        <f t="shared" ref="E142:R142" si="123">IF(E55&gt;0,IF(AND($U55&lt;=E55,E55&lt;=$V55),E55,"excluído*"),"")</f>
        <v>excluído*</v>
      </c>
      <c r="F142" s="121">
        <f t="shared" si="123"/>
        <v>38.9</v>
      </c>
      <c r="G142" s="121">
        <f t="shared" si="123"/>
        <v>23.01</v>
      </c>
      <c r="H142" s="121">
        <f t="shared" si="123"/>
        <v>30</v>
      </c>
      <c r="I142" s="121" t="str">
        <f t="shared" si="123"/>
        <v>excluído*</v>
      </c>
      <c r="J142" s="121" t="str">
        <f t="shared" si="123"/>
        <v/>
      </c>
      <c r="K142" s="121" t="str">
        <f t="shared" si="123"/>
        <v/>
      </c>
      <c r="L142" s="121" t="str">
        <f t="shared" si="123"/>
        <v/>
      </c>
      <c r="M142" s="121" t="str">
        <f t="shared" si="123"/>
        <v/>
      </c>
      <c r="N142" s="121" t="str">
        <f t="shared" si="123"/>
        <v/>
      </c>
      <c r="O142" s="121" t="str">
        <f t="shared" si="123"/>
        <v/>
      </c>
      <c r="P142" s="121" t="str">
        <f t="shared" si="123"/>
        <v/>
      </c>
      <c r="Q142" s="121" t="str">
        <f t="shared" si="123"/>
        <v/>
      </c>
      <c r="R142" s="121">
        <f t="shared" si="123"/>
        <v>35.3</v>
      </c>
      <c r="S142" s="117">
        <f t="shared" si="124"/>
        <v>31.8</v>
      </c>
      <c r="T142" s="118"/>
      <c r="U142" s="130">
        <f t="shared" si="30"/>
        <v>318</v>
      </c>
      <c r="V142" s="131"/>
    </row>
    <row r="143">
      <c r="A143" s="115">
        <f t="shared" si="21"/>
        <v>43895</v>
      </c>
      <c r="B143" s="100" t="str">
        <f t="shared" si="22"/>
        <v>Bandeja do dreno</v>
      </c>
      <c r="C143" s="101">
        <f t="shared" ref="C143:D143" si="125">IF(C56="","",C56)</f>
        <v>10</v>
      </c>
      <c r="D143" s="101" t="str">
        <f t="shared" si="125"/>
        <v>unid.</v>
      </c>
      <c r="E143" s="121" t="str">
        <f t="shared" ref="E143:R143" si="126">IF(E56&gt;0,IF(AND($U56&lt;=E56,E56&lt;=$V56),E56,"excluído*"),"")</f>
        <v>excluído*</v>
      </c>
      <c r="F143" s="121" t="str">
        <f t="shared" si="126"/>
        <v>excluído*</v>
      </c>
      <c r="G143" s="121">
        <f t="shared" si="126"/>
        <v>134.9</v>
      </c>
      <c r="H143" s="121">
        <f t="shared" si="126"/>
        <v>124.99</v>
      </c>
      <c r="I143" s="121">
        <f t="shared" si="126"/>
        <v>194.99</v>
      </c>
      <c r="J143" s="121" t="str">
        <f t="shared" si="126"/>
        <v/>
      </c>
      <c r="K143" s="121" t="str">
        <f t="shared" si="126"/>
        <v/>
      </c>
      <c r="L143" s="121" t="str">
        <f t="shared" si="126"/>
        <v/>
      </c>
      <c r="M143" s="121" t="str">
        <f t="shared" si="126"/>
        <v/>
      </c>
      <c r="N143" s="121" t="str">
        <f t="shared" si="126"/>
        <v/>
      </c>
      <c r="O143" s="121" t="str">
        <f t="shared" si="126"/>
        <v/>
      </c>
      <c r="P143" s="121" t="str">
        <f t="shared" si="126"/>
        <v/>
      </c>
      <c r="Q143" s="121" t="str">
        <f t="shared" si="126"/>
        <v/>
      </c>
      <c r="R143" s="121">
        <f t="shared" si="126"/>
        <v>164.32</v>
      </c>
      <c r="S143" s="117">
        <f t="shared" si="124"/>
        <v>154.8</v>
      </c>
      <c r="T143" s="118"/>
      <c r="U143" s="130">
        <f t="shared" si="30"/>
        <v>1548</v>
      </c>
      <c r="V143" s="131"/>
    </row>
    <row r="144">
      <c r="A144" s="115">
        <f t="shared" si="21"/>
        <v>43926</v>
      </c>
      <c r="B144" s="100" t="str">
        <f t="shared" si="22"/>
        <v>Aletas</v>
      </c>
      <c r="C144" s="101">
        <f t="shared" ref="C144:D144" si="127">IF(C57="","",C57)</f>
        <v>10</v>
      </c>
      <c r="D144" s="101" t="str">
        <f t="shared" si="127"/>
        <v>unid.</v>
      </c>
      <c r="E144" s="121">
        <f t="shared" ref="E144:R144" si="128">IF(E57&gt;0,IF(AND($U57&lt;=E57,E57&lt;=$V57),E57,"excluído*"),"")</f>
        <v>130</v>
      </c>
      <c r="F144" s="121">
        <f t="shared" si="128"/>
        <v>142.5</v>
      </c>
      <c r="G144" s="121" t="str">
        <f t="shared" si="128"/>
        <v>excluído*</v>
      </c>
      <c r="H144" s="121">
        <f t="shared" si="128"/>
        <v>64.99</v>
      </c>
      <c r="I144" s="121" t="str">
        <f t="shared" si="128"/>
        <v>excluído*</v>
      </c>
      <c r="J144" s="121" t="str">
        <f t="shared" si="128"/>
        <v/>
      </c>
      <c r="K144" s="121" t="str">
        <f t="shared" si="128"/>
        <v/>
      </c>
      <c r="L144" s="121" t="str">
        <f t="shared" si="128"/>
        <v/>
      </c>
      <c r="M144" s="121" t="str">
        <f t="shared" si="128"/>
        <v/>
      </c>
      <c r="N144" s="121" t="str">
        <f t="shared" si="128"/>
        <v/>
      </c>
      <c r="O144" s="121" t="str">
        <f t="shared" si="128"/>
        <v/>
      </c>
      <c r="P144" s="121" t="str">
        <f t="shared" si="128"/>
        <v/>
      </c>
      <c r="Q144" s="121" t="str">
        <f t="shared" si="128"/>
        <v/>
      </c>
      <c r="R144" s="121">
        <f t="shared" si="128"/>
        <v>74.32</v>
      </c>
      <c r="S144" s="117">
        <f t="shared" si="124"/>
        <v>102.95</v>
      </c>
      <c r="T144" s="118"/>
      <c r="U144" s="130">
        <f t="shared" si="30"/>
        <v>1029.5</v>
      </c>
      <c r="V144" s="131"/>
    </row>
    <row r="145">
      <c r="A145" s="115">
        <f t="shared" si="21"/>
        <v>43956</v>
      </c>
      <c r="B145" s="100" t="str">
        <f t="shared" si="22"/>
        <v>Conector</v>
      </c>
      <c r="C145" s="101">
        <f t="shared" ref="C145:D145" si="129">IF(C58="","",C58)</f>
        <v>10</v>
      </c>
      <c r="D145" s="101" t="str">
        <f t="shared" si="129"/>
        <v>unid.</v>
      </c>
      <c r="E145" s="121" t="str">
        <f t="shared" ref="E145:R145" si="130">IF(E58&gt;0,IF(AND($U58&lt;=E58,E58&lt;=$V58),E58,"excluído*"),"")</f>
        <v>excluído*</v>
      </c>
      <c r="F145" s="121">
        <f t="shared" si="130"/>
        <v>2.15</v>
      </c>
      <c r="G145" s="121">
        <f t="shared" si="130"/>
        <v>10.11</v>
      </c>
      <c r="H145" s="121">
        <f t="shared" si="130"/>
        <v>2.64</v>
      </c>
      <c r="I145" s="121">
        <f t="shared" si="130"/>
        <v>2.93</v>
      </c>
      <c r="J145" s="121" t="str">
        <f t="shared" si="130"/>
        <v/>
      </c>
      <c r="K145" s="121" t="str">
        <f t="shared" si="130"/>
        <v/>
      </c>
      <c r="L145" s="121" t="str">
        <f t="shared" si="130"/>
        <v/>
      </c>
      <c r="M145" s="121" t="str">
        <f t="shared" si="130"/>
        <v/>
      </c>
      <c r="N145" s="121" t="str">
        <f t="shared" si="130"/>
        <v/>
      </c>
      <c r="O145" s="121" t="str">
        <f t="shared" si="130"/>
        <v/>
      </c>
      <c r="P145" s="121" t="str">
        <f t="shared" si="130"/>
        <v/>
      </c>
      <c r="Q145" s="121" t="str">
        <f t="shared" si="130"/>
        <v/>
      </c>
      <c r="R145" s="121" t="str">
        <f t="shared" si="130"/>
        <v>excluído*</v>
      </c>
      <c r="S145" s="117">
        <f t="shared" si="124"/>
        <v>4.46</v>
      </c>
      <c r="T145" s="118"/>
      <c r="U145" s="130">
        <f t="shared" si="30"/>
        <v>44.6</v>
      </c>
      <c r="V145" s="131"/>
    </row>
    <row r="146">
      <c r="A146" s="115">
        <f t="shared" si="21"/>
        <v>43987</v>
      </c>
      <c r="B146" s="100" t="str">
        <f t="shared" si="22"/>
        <v>Tubulação de dreno</v>
      </c>
      <c r="C146" s="101">
        <f t="shared" ref="C146:D146" si="131">IF(C59="","",C59)</f>
        <v>10</v>
      </c>
      <c r="D146" s="101" t="str">
        <f t="shared" si="131"/>
        <v>metro</v>
      </c>
      <c r="E146" s="121">
        <f t="shared" ref="E146:R146" si="132">IF(E59&gt;0,IF(AND($U59&lt;=E59,E59&lt;=$V59),E59,"excluído*"),"")</f>
        <v>45</v>
      </c>
      <c r="F146" s="121">
        <f t="shared" si="132"/>
        <v>8.55</v>
      </c>
      <c r="G146" s="121">
        <f t="shared" si="132"/>
        <v>3.99</v>
      </c>
      <c r="H146" s="121">
        <f t="shared" si="132"/>
        <v>8.97</v>
      </c>
      <c r="I146" s="121" t="str">
        <f t="shared" si="132"/>
        <v/>
      </c>
      <c r="J146" s="121" t="str">
        <f t="shared" si="132"/>
        <v/>
      </c>
      <c r="K146" s="121" t="str">
        <f t="shared" si="132"/>
        <v/>
      </c>
      <c r="L146" s="121" t="str">
        <f t="shared" si="132"/>
        <v/>
      </c>
      <c r="M146" s="121" t="str">
        <f t="shared" si="132"/>
        <v/>
      </c>
      <c r="N146" s="121" t="str">
        <f t="shared" si="132"/>
        <v/>
      </c>
      <c r="O146" s="121" t="str">
        <f t="shared" si="132"/>
        <v/>
      </c>
      <c r="P146" s="121" t="str">
        <f t="shared" si="132"/>
        <v/>
      </c>
      <c r="Q146" s="121" t="str">
        <f t="shared" si="132"/>
        <v/>
      </c>
      <c r="R146" s="121" t="str">
        <f t="shared" si="132"/>
        <v>excluído*</v>
      </c>
      <c r="S146" s="117">
        <f t="shared" si="124"/>
        <v>16.63</v>
      </c>
      <c r="T146" s="118"/>
      <c r="U146" s="130">
        <f t="shared" si="30"/>
        <v>166.3</v>
      </c>
      <c r="V146" s="131"/>
    </row>
    <row r="147">
      <c r="A147" s="115">
        <f t="shared" si="21"/>
        <v>44017</v>
      </c>
      <c r="B147" s="100" t="str">
        <f t="shared" si="22"/>
        <v>Suporte da evaporadora</v>
      </c>
      <c r="C147" s="101">
        <f t="shared" ref="C147:D147" si="133">IF(C60="","",C60)</f>
        <v>10</v>
      </c>
      <c r="D147" s="101" t="str">
        <f t="shared" si="133"/>
        <v>unid.</v>
      </c>
      <c r="E147" s="121">
        <f t="shared" ref="E147:R147" si="134">IF(E60&gt;0,IF(AND($U60&lt;=E60,E60&lt;=$V60),E60,"excluído*"),"")</f>
        <v>75</v>
      </c>
      <c r="F147" s="121" t="str">
        <f t="shared" si="134"/>
        <v>excluído*</v>
      </c>
      <c r="G147" s="121">
        <f t="shared" si="134"/>
        <v>38.99</v>
      </c>
      <c r="H147" s="121" t="str">
        <f t="shared" si="134"/>
        <v>excluído*</v>
      </c>
      <c r="I147" s="121" t="str">
        <f t="shared" si="134"/>
        <v>excluído*</v>
      </c>
      <c r="J147" s="121" t="str">
        <f t="shared" si="134"/>
        <v/>
      </c>
      <c r="K147" s="121" t="str">
        <f t="shared" si="134"/>
        <v/>
      </c>
      <c r="L147" s="121" t="str">
        <f t="shared" si="134"/>
        <v/>
      </c>
      <c r="M147" s="121" t="str">
        <f t="shared" si="134"/>
        <v/>
      </c>
      <c r="N147" s="121" t="str">
        <f t="shared" si="134"/>
        <v/>
      </c>
      <c r="O147" s="121" t="str">
        <f t="shared" si="134"/>
        <v/>
      </c>
      <c r="P147" s="121" t="str">
        <f t="shared" si="134"/>
        <v/>
      </c>
      <c r="Q147" s="121" t="str">
        <f t="shared" si="134"/>
        <v/>
      </c>
      <c r="R147" s="121">
        <f t="shared" si="134"/>
        <v>53.71</v>
      </c>
      <c r="S147" s="117">
        <f t="shared" si="124"/>
        <v>55.9</v>
      </c>
      <c r="T147" s="118"/>
      <c r="U147" s="130">
        <f t="shared" si="30"/>
        <v>559</v>
      </c>
      <c r="V147" s="131"/>
    </row>
    <row r="148">
      <c r="A148" s="115">
        <f t="shared" si="21"/>
        <v>44048</v>
      </c>
      <c r="B148" s="100" t="str">
        <f t="shared" si="22"/>
        <v>Controle remoto</v>
      </c>
      <c r="C148" s="101">
        <f t="shared" ref="C148:D148" si="135">IF(C61="","",C61)</f>
        <v>10</v>
      </c>
      <c r="D148" s="101" t="str">
        <f t="shared" si="135"/>
        <v>unid.</v>
      </c>
      <c r="E148" s="121" t="str">
        <f t="shared" ref="E148:R148" si="136">IF(E61&gt;0,IF(AND($U61&lt;=E61,E61&lt;=$V61),E61,"excluído*"),"")</f>
        <v>excluído*</v>
      </c>
      <c r="F148" s="121">
        <f t="shared" si="136"/>
        <v>65.5</v>
      </c>
      <c r="G148" s="121">
        <f t="shared" si="136"/>
        <v>99.99</v>
      </c>
      <c r="H148" s="121">
        <f t="shared" si="136"/>
        <v>85.84</v>
      </c>
      <c r="I148" s="121">
        <f t="shared" si="136"/>
        <v>100</v>
      </c>
      <c r="J148" s="121" t="str">
        <f t="shared" si="136"/>
        <v/>
      </c>
      <c r="K148" s="121" t="str">
        <f t="shared" si="136"/>
        <v/>
      </c>
      <c r="L148" s="121" t="str">
        <f t="shared" si="136"/>
        <v/>
      </c>
      <c r="M148" s="121" t="str">
        <f t="shared" si="136"/>
        <v/>
      </c>
      <c r="N148" s="121" t="str">
        <f t="shared" si="136"/>
        <v/>
      </c>
      <c r="O148" s="121" t="str">
        <f t="shared" si="136"/>
        <v/>
      </c>
      <c r="P148" s="121" t="str">
        <f t="shared" si="136"/>
        <v/>
      </c>
      <c r="Q148" s="121" t="str">
        <f t="shared" si="136"/>
        <v/>
      </c>
      <c r="R148" s="121">
        <f t="shared" si="136"/>
        <v>113.72</v>
      </c>
      <c r="S148" s="117">
        <f t="shared" si="124"/>
        <v>93.01</v>
      </c>
      <c r="T148" s="118"/>
      <c r="U148" s="130">
        <f t="shared" si="30"/>
        <v>930.1</v>
      </c>
      <c r="V148" s="131"/>
    </row>
    <row r="149">
      <c r="A149" s="115">
        <f t="shared" si="21"/>
        <v>44079</v>
      </c>
      <c r="B149" s="100" t="str">
        <f t="shared" si="22"/>
        <v>Motor Swing</v>
      </c>
      <c r="C149" s="101">
        <f t="shared" ref="C149:D149" si="137">IF(C62="","",C62)</f>
        <v>10</v>
      </c>
      <c r="D149" s="101" t="str">
        <f t="shared" si="137"/>
        <v>unid.</v>
      </c>
      <c r="E149" s="121" t="str">
        <f t="shared" ref="E149:R149" si="138">IF(E62&gt;0,IF(AND($U62&lt;=E62,E62&lt;=$V62),E62,"excluído*"),"")</f>
        <v>excluído*</v>
      </c>
      <c r="F149" s="121">
        <f t="shared" si="138"/>
        <v>125</v>
      </c>
      <c r="G149" s="121">
        <f t="shared" si="138"/>
        <v>97</v>
      </c>
      <c r="H149" s="121">
        <f t="shared" si="138"/>
        <v>149.9</v>
      </c>
      <c r="I149" s="121">
        <f t="shared" si="138"/>
        <v>93.99</v>
      </c>
      <c r="J149" s="121" t="str">
        <f t="shared" si="138"/>
        <v/>
      </c>
      <c r="K149" s="121" t="str">
        <f t="shared" si="138"/>
        <v/>
      </c>
      <c r="L149" s="121" t="str">
        <f t="shared" si="138"/>
        <v/>
      </c>
      <c r="M149" s="121" t="str">
        <f t="shared" si="138"/>
        <v/>
      </c>
      <c r="N149" s="121" t="str">
        <f t="shared" si="138"/>
        <v/>
      </c>
      <c r="O149" s="121" t="str">
        <f t="shared" si="138"/>
        <v/>
      </c>
      <c r="P149" s="121" t="str">
        <f t="shared" si="138"/>
        <v/>
      </c>
      <c r="Q149" s="121" t="str">
        <f t="shared" si="138"/>
        <v/>
      </c>
      <c r="R149" s="121">
        <f t="shared" si="138"/>
        <v>153.22</v>
      </c>
      <c r="S149" s="117">
        <f t="shared" si="124"/>
        <v>123.82</v>
      </c>
      <c r="T149" s="118"/>
      <c r="U149" s="130">
        <f t="shared" si="30"/>
        <v>1238.2</v>
      </c>
      <c r="V149" s="131"/>
    </row>
    <row r="150">
      <c r="A150" s="115">
        <f t="shared" si="21"/>
        <v>44109</v>
      </c>
      <c r="B150" s="100" t="str">
        <f t="shared" si="22"/>
        <v>Motor Ventilador Evaporadora</v>
      </c>
      <c r="C150" s="101">
        <f t="shared" ref="C150:D150" si="139">IF(C63="","",C63)</f>
        <v>10</v>
      </c>
      <c r="D150" s="101" t="str">
        <f t="shared" si="139"/>
        <v>unid.</v>
      </c>
      <c r="E150" s="121" t="str">
        <f t="shared" ref="E150:R150" si="140">IF(E63&gt;0,IF(AND($U63&lt;=E63,E63&lt;=$V63),E63,"excluído*"),"")</f>
        <v>excluído*</v>
      </c>
      <c r="F150" s="121">
        <f t="shared" si="140"/>
        <v>286</v>
      </c>
      <c r="G150" s="121">
        <f t="shared" si="140"/>
        <v>292</v>
      </c>
      <c r="H150" s="121" t="str">
        <f t="shared" si="140"/>
        <v>excluído*</v>
      </c>
      <c r="I150" s="121">
        <f t="shared" si="140"/>
        <v>402.95</v>
      </c>
      <c r="J150" s="121" t="str">
        <f t="shared" si="140"/>
        <v/>
      </c>
      <c r="K150" s="121" t="str">
        <f t="shared" si="140"/>
        <v/>
      </c>
      <c r="L150" s="121" t="str">
        <f t="shared" si="140"/>
        <v/>
      </c>
      <c r="M150" s="121" t="str">
        <f t="shared" si="140"/>
        <v/>
      </c>
      <c r="N150" s="121" t="str">
        <f t="shared" si="140"/>
        <v/>
      </c>
      <c r="O150" s="121" t="str">
        <f t="shared" si="140"/>
        <v/>
      </c>
      <c r="P150" s="121" t="str">
        <f t="shared" si="140"/>
        <v/>
      </c>
      <c r="Q150" s="121" t="str">
        <f t="shared" si="140"/>
        <v/>
      </c>
      <c r="R150" s="121">
        <f t="shared" si="140"/>
        <v>246.12</v>
      </c>
      <c r="S150" s="117">
        <f t="shared" si="124"/>
        <v>306.77</v>
      </c>
      <c r="T150" s="118"/>
      <c r="U150" s="130">
        <f t="shared" si="30"/>
        <v>3067.7</v>
      </c>
      <c r="V150" s="131"/>
    </row>
    <row r="151">
      <c r="A151" s="115">
        <f t="shared" si="21"/>
        <v>44140</v>
      </c>
      <c r="B151" s="100" t="str">
        <f t="shared" si="22"/>
        <v>Trava do Motor</v>
      </c>
      <c r="C151" s="101">
        <f t="shared" ref="C151:D151" si="141">IF(C64="","",C64)</f>
        <v>10</v>
      </c>
      <c r="D151" s="101" t="str">
        <f t="shared" si="141"/>
        <v>unid.</v>
      </c>
      <c r="E151" s="121">
        <f t="shared" ref="E151:R151" si="142">IF(E64&gt;0,IF(AND($U64&lt;=E64,E64&lt;=$V64),E64,"excluído*"),"")</f>
        <v>23</v>
      </c>
      <c r="F151" s="121" t="str">
        <f t="shared" si="142"/>
        <v/>
      </c>
      <c r="G151" s="121" t="str">
        <f t="shared" si="142"/>
        <v/>
      </c>
      <c r="H151" s="121" t="str">
        <f t="shared" si="142"/>
        <v/>
      </c>
      <c r="I151" s="121" t="str">
        <f t="shared" si="142"/>
        <v/>
      </c>
      <c r="J151" s="121" t="str">
        <f t="shared" si="142"/>
        <v/>
      </c>
      <c r="K151" s="121" t="str">
        <f t="shared" si="142"/>
        <v/>
      </c>
      <c r="L151" s="121" t="str">
        <f t="shared" si="142"/>
        <v/>
      </c>
      <c r="M151" s="121" t="str">
        <f t="shared" si="142"/>
        <v/>
      </c>
      <c r="N151" s="121" t="str">
        <f t="shared" si="142"/>
        <v/>
      </c>
      <c r="O151" s="121" t="str">
        <f t="shared" si="142"/>
        <v/>
      </c>
      <c r="P151" s="121" t="str">
        <f t="shared" si="142"/>
        <v/>
      </c>
      <c r="Q151" s="121" t="str">
        <f t="shared" si="142"/>
        <v/>
      </c>
      <c r="R151" s="121">
        <f t="shared" si="142"/>
        <v>15.9</v>
      </c>
      <c r="S151" s="117">
        <f t="shared" si="124"/>
        <v>19.45</v>
      </c>
      <c r="T151" s="118"/>
      <c r="U151" s="130">
        <f t="shared" si="30"/>
        <v>194.5</v>
      </c>
      <c r="V151" s="131"/>
    </row>
    <row r="152">
      <c r="A152" s="115">
        <f t="shared" si="21"/>
        <v>44170</v>
      </c>
      <c r="B152" s="100" t="str">
        <f t="shared" si="22"/>
        <v>Placa Comando Inverter PCI principal</v>
      </c>
      <c r="C152" s="101">
        <f t="shared" ref="C152:D152" si="143">IF(C65="","",C65)</f>
        <v>10</v>
      </c>
      <c r="D152" s="101" t="str">
        <f t="shared" si="143"/>
        <v>unid.</v>
      </c>
      <c r="E152" s="121" t="str">
        <f t="shared" ref="E152:R152" si="144">IF(E65&gt;0,IF(AND($U65&lt;=E65,E65&lt;=$V65),E65,"excluído*"),"")</f>
        <v>excluído*</v>
      </c>
      <c r="F152" s="121">
        <f t="shared" si="144"/>
        <v>650</v>
      </c>
      <c r="G152" s="121">
        <f t="shared" si="144"/>
        <v>499</v>
      </c>
      <c r="H152" s="121">
        <f t="shared" si="144"/>
        <v>449.9</v>
      </c>
      <c r="I152" s="121" t="str">
        <f t="shared" si="144"/>
        <v/>
      </c>
      <c r="J152" s="121" t="str">
        <f t="shared" si="144"/>
        <v/>
      </c>
      <c r="K152" s="121" t="str">
        <f t="shared" si="144"/>
        <v/>
      </c>
      <c r="L152" s="121" t="str">
        <f t="shared" si="144"/>
        <v/>
      </c>
      <c r="M152" s="121" t="str">
        <f t="shared" si="144"/>
        <v/>
      </c>
      <c r="N152" s="121" t="str">
        <f t="shared" si="144"/>
        <v/>
      </c>
      <c r="O152" s="121" t="str">
        <f t="shared" si="144"/>
        <v/>
      </c>
      <c r="P152" s="121" t="str">
        <f t="shared" si="144"/>
        <v/>
      </c>
      <c r="Q152" s="121" t="str">
        <f t="shared" si="144"/>
        <v/>
      </c>
      <c r="R152" s="121" t="str">
        <f t="shared" si="144"/>
        <v>excluído*</v>
      </c>
      <c r="S152" s="117">
        <f t="shared" si="124"/>
        <v>532.97</v>
      </c>
      <c r="T152" s="118"/>
      <c r="U152" s="130">
        <f t="shared" si="30"/>
        <v>5329.7</v>
      </c>
      <c r="V152" s="131"/>
    </row>
    <row r="153">
      <c r="A153" s="126" t="str">
        <f t="shared" si="21"/>
        <v>5.13</v>
      </c>
      <c r="B153" s="100" t="str">
        <f t="shared" si="22"/>
        <v>Placa Comando Inverter PCI receptor</v>
      </c>
      <c r="C153" s="101">
        <f t="shared" ref="C153:D153" si="145">IF(C66="","",C66)</f>
        <v>10</v>
      </c>
      <c r="D153" s="101" t="str">
        <f t="shared" si="145"/>
        <v>unid.</v>
      </c>
      <c r="E153" s="121">
        <f t="shared" ref="E153:R153" si="146">IF(E66&gt;0,IF(AND($U66&lt;=E66,E66&lt;=$V66),E66,"excluído*"),"")</f>
        <v>400</v>
      </c>
      <c r="F153" s="121" t="str">
        <f t="shared" si="146"/>
        <v>excluído*</v>
      </c>
      <c r="G153" s="121">
        <f t="shared" si="146"/>
        <v>159.99</v>
      </c>
      <c r="H153" s="121">
        <f t="shared" si="146"/>
        <v>190</v>
      </c>
      <c r="I153" s="121">
        <f t="shared" si="146"/>
        <v>356</v>
      </c>
      <c r="J153" s="121" t="str">
        <f t="shared" si="146"/>
        <v/>
      </c>
      <c r="K153" s="121" t="str">
        <f t="shared" si="146"/>
        <v/>
      </c>
      <c r="L153" s="121" t="str">
        <f t="shared" si="146"/>
        <v/>
      </c>
      <c r="M153" s="121" t="str">
        <f t="shared" si="146"/>
        <v/>
      </c>
      <c r="N153" s="121" t="str">
        <f t="shared" si="146"/>
        <v/>
      </c>
      <c r="O153" s="121" t="str">
        <f t="shared" si="146"/>
        <v/>
      </c>
      <c r="P153" s="121" t="str">
        <f t="shared" si="146"/>
        <v/>
      </c>
      <c r="Q153" s="121" t="str">
        <f t="shared" si="146"/>
        <v/>
      </c>
      <c r="R153" s="121">
        <f t="shared" si="146"/>
        <v>100.28</v>
      </c>
      <c r="S153" s="117">
        <f t="shared" si="124"/>
        <v>241.25</v>
      </c>
      <c r="T153" s="118"/>
      <c r="U153" s="130">
        <f t="shared" si="30"/>
        <v>2412.5</v>
      </c>
      <c r="V153" s="131"/>
    </row>
    <row r="154">
      <c r="A154" s="126" t="str">
        <f t="shared" si="21"/>
        <v>5.14</v>
      </c>
      <c r="B154" s="100" t="str">
        <f t="shared" si="22"/>
        <v>Sensor imersão. Evaporadora</v>
      </c>
      <c r="C154" s="101">
        <f t="shared" ref="C154:D154" si="147">IF(C67="","",C67)</f>
        <v>10</v>
      </c>
      <c r="D154" s="101" t="str">
        <f t="shared" si="147"/>
        <v>unid.</v>
      </c>
      <c r="E154" s="121" t="str">
        <f t="shared" ref="E154:R154" si="148">IF(E67&gt;0,IF(AND($U67&lt;=E67,E67&lt;=$V67),E67,"excluído*"),"")</f>
        <v>excluído*</v>
      </c>
      <c r="F154" s="121">
        <f t="shared" si="148"/>
        <v>65</v>
      </c>
      <c r="G154" s="121">
        <f t="shared" si="148"/>
        <v>37.43</v>
      </c>
      <c r="H154" s="121">
        <f t="shared" si="148"/>
        <v>45</v>
      </c>
      <c r="I154" s="121">
        <f t="shared" si="148"/>
        <v>49.9</v>
      </c>
      <c r="J154" s="121" t="str">
        <f t="shared" si="148"/>
        <v/>
      </c>
      <c r="K154" s="121" t="str">
        <f t="shared" si="148"/>
        <v/>
      </c>
      <c r="L154" s="121" t="str">
        <f t="shared" si="148"/>
        <v/>
      </c>
      <c r="M154" s="121" t="str">
        <f t="shared" si="148"/>
        <v/>
      </c>
      <c r="N154" s="121" t="str">
        <f t="shared" si="148"/>
        <v/>
      </c>
      <c r="O154" s="121" t="str">
        <f t="shared" si="148"/>
        <v/>
      </c>
      <c r="P154" s="121" t="str">
        <f t="shared" si="148"/>
        <v/>
      </c>
      <c r="Q154" s="121" t="str">
        <f t="shared" si="148"/>
        <v/>
      </c>
      <c r="R154" s="121">
        <f t="shared" si="148"/>
        <v>75.14</v>
      </c>
      <c r="S154" s="117">
        <f t="shared" si="124"/>
        <v>54.49</v>
      </c>
      <c r="T154" s="118"/>
      <c r="U154" s="130">
        <f t="shared" si="30"/>
        <v>544.9</v>
      </c>
      <c r="V154" s="131"/>
    </row>
    <row r="155">
      <c r="A155" s="126" t="str">
        <f t="shared" si="21"/>
        <v>5.15</v>
      </c>
      <c r="B155" s="100" t="str">
        <f t="shared" si="22"/>
        <v>Sensor temperatura Evaporadora</v>
      </c>
      <c r="C155" s="101">
        <f t="shared" ref="C155:D155" si="149">IF(C68="","",C68)</f>
        <v>10</v>
      </c>
      <c r="D155" s="101" t="str">
        <f t="shared" si="149"/>
        <v>unid.</v>
      </c>
      <c r="E155" s="121" t="str">
        <f t="shared" ref="E155:R155" si="150">IF(E68&gt;0,IF(AND($U68&lt;=E68,E68&lt;=$V68),E68,"excluído*"),"")</f>
        <v>excluído*</v>
      </c>
      <c r="F155" s="121">
        <f t="shared" si="150"/>
        <v>72</v>
      </c>
      <c r="G155" s="121">
        <f t="shared" si="150"/>
        <v>60</v>
      </c>
      <c r="H155" s="121">
        <f t="shared" si="150"/>
        <v>54.99</v>
      </c>
      <c r="I155" s="121">
        <f t="shared" si="150"/>
        <v>80</v>
      </c>
      <c r="J155" s="121" t="str">
        <f t="shared" si="150"/>
        <v/>
      </c>
      <c r="K155" s="121" t="str">
        <f t="shared" si="150"/>
        <v/>
      </c>
      <c r="L155" s="121" t="str">
        <f t="shared" si="150"/>
        <v/>
      </c>
      <c r="M155" s="121" t="str">
        <f t="shared" si="150"/>
        <v/>
      </c>
      <c r="N155" s="121" t="str">
        <f t="shared" si="150"/>
        <v/>
      </c>
      <c r="O155" s="121" t="str">
        <f t="shared" si="150"/>
        <v/>
      </c>
      <c r="P155" s="121" t="str">
        <f t="shared" si="150"/>
        <v/>
      </c>
      <c r="Q155" s="121" t="str">
        <f t="shared" si="150"/>
        <v/>
      </c>
      <c r="R155" s="121">
        <f t="shared" si="150"/>
        <v>73.19</v>
      </c>
      <c r="S155" s="117">
        <f t="shared" si="124"/>
        <v>68.04</v>
      </c>
      <c r="T155" s="118"/>
      <c r="U155" s="130">
        <f t="shared" si="30"/>
        <v>680.4</v>
      </c>
      <c r="V155" s="131"/>
    </row>
    <row r="156">
      <c r="A156" s="126" t="str">
        <f t="shared" si="21"/>
        <v>5.16</v>
      </c>
      <c r="B156" s="100" t="str">
        <f t="shared" si="22"/>
        <v>Fusível</v>
      </c>
      <c r="C156" s="101">
        <f t="shared" ref="C156:D156" si="151">IF(C69="","",C69)</f>
        <v>10</v>
      </c>
      <c r="D156" s="101" t="str">
        <f t="shared" si="151"/>
        <v>unid.</v>
      </c>
      <c r="E156" s="121" t="str">
        <f t="shared" ref="E156:R156" si="152">IF(E69&gt;0,IF(AND($U69&lt;=E69,E69&lt;=$V69),E69,"excluído*"),"")</f>
        <v>excluído*</v>
      </c>
      <c r="F156" s="121">
        <f t="shared" si="152"/>
        <v>5</v>
      </c>
      <c r="G156" s="121">
        <f t="shared" si="152"/>
        <v>0.34</v>
      </c>
      <c r="H156" s="121">
        <f t="shared" si="152"/>
        <v>0.49</v>
      </c>
      <c r="I156" s="121">
        <f t="shared" si="152"/>
        <v>4.13</v>
      </c>
      <c r="J156" s="121" t="str">
        <f t="shared" si="152"/>
        <v/>
      </c>
      <c r="K156" s="121" t="str">
        <f t="shared" si="152"/>
        <v/>
      </c>
      <c r="L156" s="121" t="str">
        <f t="shared" si="152"/>
        <v/>
      </c>
      <c r="M156" s="121" t="str">
        <f t="shared" si="152"/>
        <v/>
      </c>
      <c r="N156" s="121" t="str">
        <f t="shared" si="152"/>
        <v/>
      </c>
      <c r="O156" s="121" t="str">
        <f t="shared" si="152"/>
        <v/>
      </c>
      <c r="P156" s="121" t="str">
        <f t="shared" si="152"/>
        <v/>
      </c>
      <c r="Q156" s="121" t="str">
        <f t="shared" si="152"/>
        <v/>
      </c>
      <c r="R156" s="121">
        <f t="shared" si="152"/>
        <v>22.72</v>
      </c>
      <c r="S156" s="117">
        <f t="shared" si="124"/>
        <v>6.54</v>
      </c>
      <c r="T156" s="118"/>
      <c r="U156" s="130">
        <f t="shared" si="30"/>
        <v>65.4</v>
      </c>
      <c r="V156" s="131"/>
    </row>
    <row r="157">
      <c r="A157" s="126" t="str">
        <f t="shared" si="21"/>
        <v>5.17</v>
      </c>
      <c r="B157" s="100" t="str">
        <f t="shared" si="22"/>
        <v>Borne</v>
      </c>
      <c r="C157" s="101">
        <f t="shared" ref="C157:D157" si="153">IF(C70="","",C70)</f>
        <v>10</v>
      </c>
      <c r="D157" s="101" t="str">
        <f t="shared" si="153"/>
        <v>unid.</v>
      </c>
      <c r="E157" s="121" t="str">
        <f t="shared" ref="E157:R157" si="154">IF(E70&gt;0,IF(AND($U70&lt;=E70,E70&lt;=$V70),E70,"excluído*"),"")</f>
        <v>excluído*</v>
      </c>
      <c r="F157" s="121">
        <f t="shared" si="154"/>
        <v>1.25</v>
      </c>
      <c r="G157" s="121">
        <f t="shared" si="154"/>
        <v>1.5</v>
      </c>
      <c r="H157" s="121">
        <f t="shared" si="154"/>
        <v>1.53</v>
      </c>
      <c r="I157" s="121">
        <f t="shared" si="154"/>
        <v>1.7</v>
      </c>
      <c r="J157" s="121" t="str">
        <f t="shared" si="154"/>
        <v/>
      </c>
      <c r="K157" s="121" t="str">
        <f t="shared" si="154"/>
        <v/>
      </c>
      <c r="L157" s="121" t="str">
        <f t="shared" si="154"/>
        <v/>
      </c>
      <c r="M157" s="121" t="str">
        <f t="shared" si="154"/>
        <v/>
      </c>
      <c r="N157" s="121" t="str">
        <f t="shared" si="154"/>
        <v/>
      </c>
      <c r="O157" s="121" t="str">
        <f t="shared" si="154"/>
        <v/>
      </c>
      <c r="P157" s="121" t="str">
        <f t="shared" si="154"/>
        <v/>
      </c>
      <c r="Q157" s="121" t="str">
        <f t="shared" si="154"/>
        <v/>
      </c>
      <c r="R157" s="121">
        <f t="shared" si="154"/>
        <v>15.84</v>
      </c>
      <c r="S157" s="117">
        <f t="shared" si="124"/>
        <v>4.36</v>
      </c>
      <c r="T157" s="118"/>
      <c r="U157" s="130">
        <f t="shared" si="30"/>
        <v>43.6</v>
      </c>
      <c r="V157" s="131"/>
    </row>
    <row r="158">
      <c r="A158" s="126" t="str">
        <f t="shared" si="21"/>
        <v>5.18</v>
      </c>
      <c r="B158" s="100" t="str">
        <f t="shared" si="22"/>
        <v>Hélice da unidade condensadora</v>
      </c>
      <c r="C158" s="101">
        <f t="shared" ref="C158:D158" si="155">IF(C71="","",C71)</f>
        <v>10</v>
      </c>
      <c r="D158" s="101" t="str">
        <f t="shared" si="155"/>
        <v>unid.</v>
      </c>
      <c r="E158" s="121" t="str">
        <f t="shared" ref="E158:R158" si="156">IF(E71&gt;0,IF(AND($U71&lt;=E71,E71&lt;=$V71),E71,"excluído*"),"")</f>
        <v>excluído*</v>
      </c>
      <c r="F158" s="121">
        <f t="shared" si="156"/>
        <v>180</v>
      </c>
      <c r="G158" s="121">
        <f t="shared" si="156"/>
        <v>261</v>
      </c>
      <c r="H158" s="121">
        <f t="shared" si="156"/>
        <v>339.89</v>
      </c>
      <c r="I158" s="121">
        <f t="shared" si="156"/>
        <v>135.26</v>
      </c>
      <c r="J158" s="121" t="str">
        <f t="shared" si="156"/>
        <v/>
      </c>
      <c r="K158" s="121" t="str">
        <f t="shared" si="156"/>
        <v/>
      </c>
      <c r="L158" s="121" t="str">
        <f t="shared" si="156"/>
        <v/>
      </c>
      <c r="M158" s="121" t="str">
        <f t="shared" si="156"/>
        <v/>
      </c>
      <c r="N158" s="121" t="str">
        <f t="shared" si="156"/>
        <v/>
      </c>
      <c r="O158" s="121" t="str">
        <f t="shared" si="156"/>
        <v/>
      </c>
      <c r="P158" s="121" t="str">
        <f t="shared" si="156"/>
        <v/>
      </c>
      <c r="Q158" s="121" t="str">
        <f t="shared" si="156"/>
        <v/>
      </c>
      <c r="R158" s="121" t="str">
        <f t="shared" si="156"/>
        <v>excluído*</v>
      </c>
      <c r="S158" s="117">
        <f t="shared" si="124"/>
        <v>229.04</v>
      </c>
      <c r="T158" s="118"/>
      <c r="U158" s="130">
        <f t="shared" si="30"/>
        <v>2290.4</v>
      </c>
      <c r="V158" s="131"/>
    </row>
    <row r="159">
      <c r="A159" s="126" t="str">
        <f t="shared" si="21"/>
        <v>5.19</v>
      </c>
      <c r="B159" s="100" t="str">
        <f t="shared" si="22"/>
        <v>Coxim do compressor</v>
      </c>
      <c r="C159" s="101">
        <f t="shared" ref="C159:D159" si="157">IF(C72="","",C72)</f>
        <v>10</v>
      </c>
      <c r="D159" s="101" t="str">
        <f t="shared" si="157"/>
        <v>unid.</v>
      </c>
      <c r="E159" s="121" t="str">
        <f t="shared" ref="E159:R159" si="158">IF(E72&gt;0,IF(AND($U72&lt;=E72,E72&lt;=$V72),E72,"excluído*"),"")</f>
        <v>excluído*</v>
      </c>
      <c r="F159" s="121">
        <f t="shared" si="158"/>
        <v>65.5</v>
      </c>
      <c r="G159" s="121" t="str">
        <f t="shared" si="158"/>
        <v>excluído*</v>
      </c>
      <c r="H159" s="121">
        <f t="shared" si="158"/>
        <v>40.47</v>
      </c>
      <c r="I159" s="121">
        <f t="shared" si="158"/>
        <v>54.45</v>
      </c>
      <c r="J159" s="121" t="str">
        <f t="shared" si="158"/>
        <v/>
      </c>
      <c r="K159" s="121" t="str">
        <f t="shared" si="158"/>
        <v/>
      </c>
      <c r="L159" s="121" t="str">
        <f t="shared" si="158"/>
        <v/>
      </c>
      <c r="M159" s="121" t="str">
        <f t="shared" si="158"/>
        <v/>
      </c>
      <c r="N159" s="121" t="str">
        <f t="shared" si="158"/>
        <v/>
      </c>
      <c r="O159" s="121" t="str">
        <f t="shared" si="158"/>
        <v/>
      </c>
      <c r="P159" s="121" t="str">
        <f t="shared" si="158"/>
        <v/>
      </c>
      <c r="Q159" s="121" t="str">
        <f t="shared" si="158"/>
        <v/>
      </c>
      <c r="R159" s="121">
        <f t="shared" si="158"/>
        <v>31.1</v>
      </c>
      <c r="S159" s="117">
        <f t="shared" si="124"/>
        <v>47.88</v>
      </c>
      <c r="T159" s="118"/>
      <c r="U159" s="130">
        <f t="shared" si="30"/>
        <v>478.8</v>
      </c>
      <c r="V159" s="131"/>
    </row>
    <row r="160">
      <c r="A160" s="126" t="str">
        <f t="shared" si="21"/>
        <v>5.20</v>
      </c>
      <c r="B160" s="100" t="str">
        <f t="shared" si="22"/>
        <v>Protetor do compressor</v>
      </c>
      <c r="C160" s="101">
        <f t="shared" ref="C160:D160" si="159">IF(C73="","",C73)</f>
        <v>10</v>
      </c>
      <c r="D160" s="101" t="str">
        <f t="shared" si="159"/>
        <v>unid.</v>
      </c>
      <c r="E160" s="121" t="str">
        <f t="shared" ref="E160:R160" si="160">IF(E73&gt;0,IF(AND($U73&lt;=E73,E73&lt;=$V73),E73,"excluído*"),"")</f>
        <v>excluído*</v>
      </c>
      <c r="F160" s="121">
        <f t="shared" si="160"/>
        <v>55</v>
      </c>
      <c r="G160" s="121" t="str">
        <f t="shared" si="160"/>
        <v>excluído*</v>
      </c>
      <c r="H160" s="121">
        <f t="shared" si="160"/>
        <v>63.25</v>
      </c>
      <c r="I160" s="121" t="str">
        <f t="shared" si="160"/>
        <v/>
      </c>
      <c r="J160" s="121" t="str">
        <f t="shared" si="160"/>
        <v/>
      </c>
      <c r="K160" s="121" t="str">
        <f t="shared" si="160"/>
        <v/>
      </c>
      <c r="L160" s="121" t="str">
        <f t="shared" si="160"/>
        <v/>
      </c>
      <c r="M160" s="121" t="str">
        <f t="shared" si="160"/>
        <v/>
      </c>
      <c r="N160" s="121" t="str">
        <f t="shared" si="160"/>
        <v/>
      </c>
      <c r="O160" s="121" t="str">
        <f t="shared" si="160"/>
        <v/>
      </c>
      <c r="P160" s="121" t="str">
        <f t="shared" si="160"/>
        <v/>
      </c>
      <c r="Q160" s="121" t="str">
        <f t="shared" si="160"/>
        <v/>
      </c>
      <c r="R160" s="121">
        <f t="shared" si="160"/>
        <v>93.01</v>
      </c>
      <c r="S160" s="117">
        <f t="shared" si="124"/>
        <v>70.42</v>
      </c>
      <c r="T160" s="118"/>
      <c r="U160" s="130">
        <f t="shared" si="30"/>
        <v>704.2</v>
      </c>
      <c r="V160" s="131"/>
    </row>
    <row r="161">
      <c r="A161" s="126" t="str">
        <f t="shared" si="21"/>
        <v>5.21</v>
      </c>
      <c r="B161" s="100" t="str">
        <f t="shared" si="22"/>
        <v>Tampa das válvulas</v>
      </c>
      <c r="C161" s="101">
        <f t="shared" ref="C161:D161" si="161">IF(C74="","",C74)</f>
        <v>10</v>
      </c>
      <c r="D161" s="101" t="str">
        <f t="shared" si="161"/>
        <v>unid.</v>
      </c>
      <c r="E161" s="121">
        <f t="shared" ref="E161:R161" si="162">IF(E74&gt;0,IF(AND($U74&lt;=E74,E74&lt;=$V74),E74,"excluído*"),"")</f>
        <v>50</v>
      </c>
      <c r="F161" s="121" t="str">
        <f t="shared" si="162"/>
        <v>excluído*</v>
      </c>
      <c r="G161" s="121">
        <f t="shared" si="162"/>
        <v>60</v>
      </c>
      <c r="H161" s="121" t="str">
        <f t="shared" si="162"/>
        <v/>
      </c>
      <c r="I161" s="121" t="str">
        <f t="shared" si="162"/>
        <v/>
      </c>
      <c r="J161" s="121" t="str">
        <f t="shared" si="162"/>
        <v/>
      </c>
      <c r="K161" s="121" t="str">
        <f t="shared" si="162"/>
        <v/>
      </c>
      <c r="L161" s="121" t="str">
        <f t="shared" si="162"/>
        <v/>
      </c>
      <c r="M161" s="121" t="str">
        <f t="shared" si="162"/>
        <v/>
      </c>
      <c r="N161" s="121" t="str">
        <f t="shared" si="162"/>
        <v/>
      </c>
      <c r="O161" s="121" t="str">
        <f t="shared" si="162"/>
        <v/>
      </c>
      <c r="P161" s="121" t="str">
        <f t="shared" si="162"/>
        <v/>
      </c>
      <c r="Q161" s="121" t="str">
        <f t="shared" si="162"/>
        <v/>
      </c>
      <c r="R161" s="121">
        <f t="shared" si="162"/>
        <v>43.33</v>
      </c>
      <c r="S161" s="117">
        <f t="shared" si="124"/>
        <v>51.11</v>
      </c>
      <c r="T161" s="118"/>
      <c r="U161" s="130">
        <f t="shared" si="30"/>
        <v>511.1</v>
      </c>
      <c r="V161" s="131"/>
    </row>
    <row r="162">
      <c r="A162" s="126" t="str">
        <f t="shared" si="21"/>
        <v>5.22</v>
      </c>
      <c r="B162" s="100" t="str">
        <f t="shared" si="22"/>
        <v>Válvula de serviço</v>
      </c>
      <c r="C162" s="101">
        <f t="shared" ref="C162:D162" si="163">IF(C75="","",C75)</f>
        <v>10</v>
      </c>
      <c r="D162" s="101" t="str">
        <f t="shared" si="163"/>
        <v>unid.</v>
      </c>
      <c r="E162" s="121" t="str">
        <f t="shared" ref="E162:R162" si="164">IF(E75&gt;0,IF(AND($U75&lt;=E75,E75&lt;=$V75),E75,"excluído*"),"")</f>
        <v>excluído*</v>
      </c>
      <c r="F162" s="121">
        <f t="shared" si="164"/>
        <v>18.5</v>
      </c>
      <c r="G162" s="121">
        <f t="shared" si="164"/>
        <v>41</v>
      </c>
      <c r="H162" s="121">
        <f t="shared" si="164"/>
        <v>72.67</v>
      </c>
      <c r="I162" s="121">
        <f t="shared" si="164"/>
        <v>59.99</v>
      </c>
      <c r="J162" s="121" t="str">
        <f t="shared" si="164"/>
        <v/>
      </c>
      <c r="K162" s="121" t="str">
        <f t="shared" si="164"/>
        <v/>
      </c>
      <c r="L162" s="121" t="str">
        <f t="shared" si="164"/>
        <v/>
      </c>
      <c r="M162" s="121" t="str">
        <f t="shared" si="164"/>
        <v/>
      </c>
      <c r="N162" s="121" t="str">
        <f t="shared" si="164"/>
        <v/>
      </c>
      <c r="O162" s="121" t="str">
        <f t="shared" si="164"/>
        <v/>
      </c>
      <c r="P162" s="121" t="str">
        <f t="shared" si="164"/>
        <v/>
      </c>
      <c r="Q162" s="121" t="str">
        <f t="shared" si="164"/>
        <v/>
      </c>
      <c r="R162" s="121">
        <f t="shared" si="164"/>
        <v>40.06</v>
      </c>
      <c r="S162" s="117">
        <f t="shared" si="124"/>
        <v>46.44</v>
      </c>
      <c r="T162" s="118"/>
      <c r="U162" s="130">
        <f t="shared" si="30"/>
        <v>464.4</v>
      </c>
      <c r="V162" s="131"/>
    </row>
    <row r="163">
      <c r="A163" s="126" t="str">
        <f t="shared" si="21"/>
        <v>5.23</v>
      </c>
      <c r="B163" s="100" t="str">
        <f t="shared" si="22"/>
        <v>Suporte das válvulas</v>
      </c>
      <c r="C163" s="101">
        <f t="shared" ref="C163:D163" si="165">IF(C76="","",C76)</f>
        <v>10</v>
      </c>
      <c r="D163" s="101" t="str">
        <f t="shared" si="165"/>
        <v>unid.</v>
      </c>
      <c r="E163" s="121" t="str">
        <f t="shared" ref="E163:R163" si="166">IF(E76&gt;0,IF(AND($U76&lt;=E76,E76&lt;=$V76),E76,"excluído*"),"")</f>
        <v>excluído*</v>
      </c>
      <c r="F163" s="121" t="str">
        <f t="shared" si="166"/>
        <v/>
      </c>
      <c r="G163" s="121">
        <f t="shared" si="166"/>
        <v>5.44</v>
      </c>
      <c r="H163" s="121">
        <f t="shared" si="166"/>
        <v>5.17</v>
      </c>
      <c r="I163" s="121" t="str">
        <f t="shared" si="166"/>
        <v/>
      </c>
      <c r="J163" s="121" t="str">
        <f t="shared" si="166"/>
        <v/>
      </c>
      <c r="K163" s="121" t="str">
        <f t="shared" si="166"/>
        <v/>
      </c>
      <c r="L163" s="121" t="str">
        <f t="shared" si="166"/>
        <v/>
      </c>
      <c r="M163" s="121" t="str">
        <f t="shared" si="166"/>
        <v/>
      </c>
      <c r="N163" s="121" t="str">
        <f t="shared" si="166"/>
        <v/>
      </c>
      <c r="O163" s="121" t="str">
        <f t="shared" si="166"/>
        <v/>
      </c>
      <c r="P163" s="121" t="str">
        <f t="shared" si="166"/>
        <v/>
      </c>
      <c r="Q163" s="121" t="str">
        <f t="shared" si="166"/>
        <v/>
      </c>
      <c r="R163" s="121">
        <f t="shared" si="166"/>
        <v>16.68</v>
      </c>
      <c r="S163" s="117">
        <f t="shared" si="124"/>
        <v>9.1</v>
      </c>
      <c r="T163" s="118"/>
      <c r="U163" s="130">
        <f t="shared" si="30"/>
        <v>91</v>
      </c>
      <c r="V163" s="131"/>
    </row>
    <row r="164">
      <c r="A164" s="126" t="str">
        <f t="shared" si="21"/>
        <v>5.24</v>
      </c>
      <c r="B164" s="100" t="str">
        <f t="shared" si="22"/>
        <v>Tampa lateral</v>
      </c>
      <c r="C164" s="101">
        <f t="shared" ref="C164:D164" si="167">IF(C77="","",C77)</f>
        <v>10</v>
      </c>
      <c r="D164" s="101" t="str">
        <f t="shared" si="167"/>
        <v>unid.</v>
      </c>
      <c r="E164" s="121" t="str">
        <f t="shared" ref="E164:R164" si="168">IF(E77&gt;0,IF(AND($U77&lt;=E77,E77&lt;=$V77),E77,"excluído*"),"")</f>
        <v>excluído*</v>
      </c>
      <c r="F164" s="121" t="str">
        <f t="shared" si="168"/>
        <v/>
      </c>
      <c r="G164" s="121">
        <f t="shared" si="168"/>
        <v>109.99</v>
      </c>
      <c r="H164" s="121">
        <f t="shared" si="168"/>
        <v>95.55</v>
      </c>
      <c r="I164" s="121">
        <f t="shared" si="168"/>
        <v>86.99</v>
      </c>
      <c r="J164" s="121" t="str">
        <f t="shared" si="168"/>
        <v/>
      </c>
      <c r="K164" s="121" t="str">
        <f t="shared" si="168"/>
        <v/>
      </c>
      <c r="L164" s="121" t="str">
        <f t="shared" si="168"/>
        <v/>
      </c>
      <c r="M164" s="121" t="str">
        <f t="shared" si="168"/>
        <v/>
      </c>
      <c r="N164" s="121" t="str">
        <f t="shared" si="168"/>
        <v/>
      </c>
      <c r="O164" s="121" t="str">
        <f t="shared" si="168"/>
        <v/>
      </c>
      <c r="P164" s="121" t="str">
        <f t="shared" si="168"/>
        <v/>
      </c>
      <c r="Q164" s="121" t="str">
        <f t="shared" si="168"/>
        <v/>
      </c>
      <c r="R164" s="121">
        <f t="shared" si="168"/>
        <v>86.5</v>
      </c>
      <c r="S164" s="117">
        <f t="shared" si="124"/>
        <v>94.76</v>
      </c>
      <c r="T164" s="118"/>
      <c r="U164" s="130">
        <f t="shared" si="30"/>
        <v>947.6</v>
      </c>
      <c r="V164" s="131"/>
    </row>
    <row r="165">
      <c r="A165" s="126" t="str">
        <f t="shared" si="21"/>
        <v>5.25</v>
      </c>
      <c r="B165" s="100" t="str">
        <f t="shared" si="22"/>
        <v>Capacitor</v>
      </c>
      <c r="C165" s="101">
        <f t="shared" ref="C165:D165" si="169">IF(C78="","",C78)</f>
        <v>10</v>
      </c>
      <c r="D165" s="101" t="str">
        <f t="shared" si="169"/>
        <v>unid.</v>
      </c>
      <c r="E165" s="121" t="str">
        <f t="shared" ref="E165:R165" si="170">IF(E78&gt;0,IF(AND($U78&lt;=E78,E78&lt;=$V78),E78,"excluído*"),"")</f>
        <v>excluído*</v>
      </c>
      <c r="F165" s="121">
        <f t="shared" si="170"/>
        <v>25.2</v>
      </c>
      <c r="G165" s="121">
        <f t="shared" si="170"/>
        <v>18.25</v>
      </c>
      <c r="H165" s="121">
        <f t="shared" si="170"/>
        <v>18.8</v>
      </c>
      <c r="I165" s="121">
        <f t="shared" si="170"/>
        <v>19.6</v>
      </c>
      <c r="J165" s="121" t="str">
        <f t="shared" si="170"/>
        <v/>
      </c>
      <c r="K165" s="121" t="str">
        <f t="shared" si="170"/>
        <v/>
      </c>
      <c r="L165" s="121" t="str">
        <f t="shared" si="170"/>
        <v/>
      </c>
      <c r="M165" s="121" t="str">
        <f t="shared" si="170"/>
        <v/>
      </c>
      <c r="N165" s="121" t="str">
        <f t="shared" si="170"/>
        <v/>
      </c>
      <c r="O165" s="121" t="str">
        <f t="shared" si="170"/>
        <v/>
      </c>
      <c r="P165" s="121" t="str">
        <f t="shared" si="170"/>
        <v/>
      </c>
      <c r="Q165" s="121" t="str">
        <f t="shared" si="170"/>
        <v/>
      </c>
      <c r="R165" s="121">
        <f t="shared" si="170"/>
        <v>48.93</v>
      </c>
      <c r="S165" s="117">
        <f t="shared" si="124"/>
        <v>26.16</v>
      </c>
      <c r="T165" s="118"/>
      <c r="U165" s="130">
        <f t="shared" si="30"/>
        <v>261.6</v>
      </c>
      <c r="V165" s="131"/>
    </row>
    <row r="166">
      <c r="A166" s="126" t="str">
        <f t="shared" si="21"/>
        <v>5.26</v>
      </c>
      <c r="B166" s="100" t="str">
        <f t="shared" si="22"/>
        <v>Compressor</v>
      </c>
      <c r="C166" s="101">
        <f t="shared" ref="C166:D166" si="171">IF(C79="","",C79)</f>
        <v>10</v>
      </c>
      <c r="D166" s="101" t="str">
        <f t="shared" si="171"/>
        <v>unid.</v>
      </c>
      <c r="E166" s="121" t="str">
        <f t="shared" ref="E166:R166" si="172">IF(E79&gt;0,IF(AND($U79&lt;=E79,E79&lt;=$V79),E79,"excluído*"),"")</f>
        <v>excluído*</v>
      </c>
      <c r="F166" s="121" t="str">
        <f t="shared" si="172"/>
        <v/>
      </c>
      <c r="G166" s="121">
        <f t="shared" si="172"/>
        <v>565.9</v>
      </c>
      <c r="H166" s="121">
        <f t="shared" si="172"/>
        <v>850.76</v>
      </c>
      <c r="I166" s="121">
        <f t="shared" si="172"/>
        <v>874.99</v>
      </c>
      <c r="J166" s="121" t="str">
        <f t="shared" si="172"/>
        <v/>
      </c>
      <c r="K166" s="121" t="str">
        <f t="shared" si="172"/>
        <v/>
      </c>
      <c r="L166" s="121" t="str">
        <f t="shared" si="172"/>
        <v/>
      </c>
      <c r="M166" s="121" t="str">
        <f t="shared" si="172"/>
        <v/>
      </c>
      <c r="N166" s="121" t="str">
        <f t="shared" si="172"/>
        <v/>
      </c>
      <c r="O166" s="121" t="str">
        <f t="shared" si="172"/>
        <v/>
      </c>
      <c r="P166" s="121" t="str">
        <f t="shared" si="172"/>
        <v/>
      </c>
      <c r="Q166" s="121" t="str">
        <f t="shared" si="172"/>
        <v/>
      </c>
      <c r="R166" s="121" t="str">
        <f t="shared" si="172"/>
        <v/>
      </c>
      <c r="S166" s="117">
        <f t="shared" si="124"/>
        <v>763.88</v>
      </c>
      <c r="T166" s="118"/>
      <c r="U166" s="130">
        <f t="shared" si="30"/>
        <v>7638.8</v>
      </c>
      <c r="V166" s="131"/>
    </row>
    <row r="167" ht="12.75" customHeight="1">
      <c r="A167" s="126" t="str">
        <f t="shared" si="21"/>
        <v>5.27</v>
      </c>
      <c r="B167" s="100" t="str">
        <f t="shared" si="22"/>
        <v>Grade traseira</v>
      </c>
      <c r="C167" s="101">
        <f t="shared" ref="C167:D167" si="173">IF(C80="","",C80)</f>
        <v>10</v>
      </c>
      <c r="D167" s="101" t="str">
        <f t="shared" si="173"/>
        <v>unid.</v>
      </c>
      <c r="E167" s="121">
        <f t="shared" ref="E167:R167" si="174">IF(E80&gt;0,IF(AND($U80&lt;=E80,E80&lt;=$V80),E80,"excluído*"),"")</f>
        <v>130</v>
      </c>
      <c r="F167" s="121" t="str">
        <f t="shared" si="174"/>
        <v/>
      </c>
      <c r="G167" s="121" t="str">
        <f t="shared" si="174"/>
        <v>excluído*</v>
      </c>
      <c r="H167" s="121">
        <f t="shared" si="174"/>
        <v>159.1</v>
      </c>
      <c r="I167" s="121" t="str">
        <f t="shared" si="174"/>
        <v/>
      </c>
      <c r="J167" s="121" t="str">
        <f t="shared" si="174"/>
        <v/>
      </c>
      <c r="K167" s="121" t="str">
        <f t="shared" si="174"/>
        <v/>
      </c>
      <c r="L167" s="121" t="str">
        <f t="shared" si="174"/>
        <v/>
      </c>
      <c r="M167" s="121" t="str">
        <f t="shared" si="174"/>
        <v/>
      </c>
      <c r="N167" s="121" t="str">
        <f t="shared" si="174"/>
        <v/>
      </c>
      <c r="O167" s="121" t="str">
        <f t="shared" si="174"/>
        <v/>
      </c>
      <c r="P167" s="121" t="str">
        <f t="shared" si="174"/>
        <v/>
      </c>
      <c r="Q167" s="121" t="str">
        <f t="shared" si="174"/>
        <v/>
      </c>
      <c r="R167" s="121" t="str">
        <f t="shared" si="174"/>
        <v>excluído*</v>
      </c>
      <c r="S167" s="117">
        <f t="shared" si="124"/>
        <v>144.55</v>
      </c>
      <c r="T167" s="118"/>
      <c r="U167" s="130">
        <f t="shared" si="30"/>
        <v>1445.5</v>
      </c>
      <c r="V167" s="131"/>
    </row>
    <row r="168" ht="12.75" customHeight="1">
      <c r="A168" s="126" t="str">
        <f t="shared" si="21"/>
        <v>5.28</v>
      </c>
      <c r="B168" s="100" t="str">
        <f t="shared" si="22"/>
        <v>Tampa superior condensadora</v>
      </c>
      <c r="C168" s="101">
        <f t="shared" ref="C168:D168" si="175">IF(C81="","",C81)</f>
        <v>10</v>
      </c>
      <c r="D168" s="101" t="str">
        <f t="shared" si="175"/>
        <v>unid.</v>
      </c>
      <c r="E168" s="121" t="str">
        <f t="shared" ref="E168:R168" si="176">IF(E81&gt;0,IF(AND($U81&lt;=E81,E81&lt;=$V81),E81,"excluído*"),"")</f>
        <v>excluído*</v>
      </c>
      <c r="F168" s="121" t="str">
        <f t="shared" si="176"/>
        <v/>
      </c>
      <c r="G168" s="121">
        <f t="shared" si="176"/>
        <v>125</v>
      </c>
      <c r="H168" s="121">
        <f t="shared" si="176"/>
        <v>103.8</v>
      </c>
      <c r="I168" s="121">
        <f t="shared" si="176"/>
        <v>109.26</v>
      </c>
      <c r="J168" s="121" t="str">
        <f t="shared" si="176"/>
        <v/>
      </c>
      <c r="K168" s="121" t="str">
        <f t="shared" si="176"/>
        <v/>
      </c>
      <c r="L168" s="121" t="str">
        <f t="shared" si="176"/>
        <v/>
      </c>
      <c r="M168" s="121" t="str">
        <f t="shared" si="176"/>
        <v/>
      </c>
      <c r="N168" s="121" t="str">
        <f t="shared" si="176"/>
        <v/>
      </c>
      <c r="O168" s="121" t="str">
        <f t="shared" si="176"/>
        <v/>
      </c>
      <c r="P168" s="121" t="str">
        <f t="shared" si="176"/>
        <v/>
      </c>
      <c r="Q168" s="121" t="str">
        <f t="shared" si="176"/>
        <v/>
      </c>
      <c r="R168" s="121">
        <f t="shared" si="176"/>
        <v>145.84</v>
      </c>
      <c r="S168" s="117">
        <f t="shared" si="124"/>
        <v>120.98</v>
      </c>
      <c r="T168" s="118"/>
      <c r="U168" s="130">
        <f t="shared" si="30"/>
        <v>1209.8</v>
      </c>
      <c r="V168" s="131"/>
    </row>
    <row r="169" ht="12.75" customHeight="1">
      <c r="A169" s="126" t="str">
        <f t="shared" si="21"/>
        <v>5.29</v>
      </c>
      <c r="B169" s="100" t="str">
        <f t="shared" si="22"/>
        <v>Suporte do motor condensadora</v>
      </c>
      <c r="C169" s="101">
        <f t="shared" ref="C169:D169" si="177">IF(C82="","",C82)</f>
        <v>10</v>
      </c>
      <c r="D169" s="101" t="str">
        <f t="shared" si="177"/>
        <v>unid.</v>
      </c>
      <c r="E169" s="121" t="str">
        <f t="shared" ref="E169:R169" si="178">IF(E82&gt;0,IF(AND($U82&lt;=E82,E82&lt;=$V82),E82,"excluído*"),"")</f>
        <v>excluído*</v>
      </c>
      <c r="F169" s="121" t="str">
        <f t="shared" si="178"/>
        <v/>
      </c>
      <c r="G169" s="121" t="str">
        <f t="shared" si="178"/>
        <v>excluído*</v>
      </c>
      <c r="H169" s="121">
        <f t="shared" si="178"/>
        <v>133.96</v>
      </c>
      <c r="I169" s="121">
        <f t="shared" si="178"/>
        <v>90</v>
      </c>
      <c r="J169" s="121" t="str">
        <f t="shared" si="178"/>
        <v/>
      </c>
      <c r="K169" s="121" t="str">
        <f t="shared" si="178"/>
        <v/>
      </c>
      <c r="L169" s="121" t="str">
        <f t="shared" si="178"/>
        <v/>
      </c>
      <c r="M169" s="121" t="str">
        <f t="shared" si="178"/>
        <v/>
      </c>
      <c r="N169" s="121" t="str">
        <f t="shared" si="178"/>
        <v/>
      </c>
      <c r="O169" s="121" t="str">
        <f t="shared" si="178"/>
        <v/>
      </c>
      <c r="P169" s="121" t="str">
        <f t="shared" si="178"/>
        <v/>
      </c>
      <c r="Q169" s="121" t="str">
        <f t="shared" si="178"/>
        <v/>
      </c>
      <c r="R169" s="121">
        <f t="shared" si="178"/>
        <v>111.28</v>
      </c>
      <c r="S169" s="117">
        <f t="shared" si="124"/>
        <v>111.75</v>
      </c>
      <c r="T169" s="118"/>
      <c r="U169" s="130">
        <f t="shared" si="30"/>
        <v>1117.5</v>
      </c>
      <c r="V169" s="131"/>
    </row>
    <row r="170" ht="12.75" customHeight="1">
      <c r="A170" s="126" t="str">
        <f t="shared" si="21"/>
        <v>5.30</v>
      </c>
      <c r="B170" s="100" t="str">
        <f t="shared" si="22"/>
        <v>Motor ventilador condensadora</v>
      </c>
      <c r="C170" s="101">
        <f t="shared" ref="C170:D170" si="179">IF(C83="","",C83)</f>
        <v>10</v>
      </c>
      <c r="D170" s="101" t="str">
        <f t="shared" si="179"/>
        <v>unid.</v>
      </c>
      <c r="E170" s="121" t="str">
        <f t="shared" ref="E170:R170" si="180">IF(E83&gt;0,IF(AND($U83&lt;=E83,E83&lt;=$V83),E83,"excluído*"),"")</f>
        <v>excluído*</v>
      </c>
      <c r="F170" s="121">
        <f t="shared" si="180"/>
        <v>380</v>
      </c>
      <c r="G170" s="121" t="str">
        <f t="shared" si="180"/>
        <v>excluído*</v>
      </c>
      <c r="H170" s="121">
        <f t="shared" si="180"/>
        <v>294.16</v>
      </c>
      <c r="I170" s="121">
        <f t="shared" si="180"/>
        <v>488</v>
      </c>
      <c r="J170" s="121" t="str">
        <f t="shared" si="180"/>
        <v/>
      </c>
      <c r="K170" s="121" t="str">
        <f t="shared" si="180"/>
        <v/>
      </c>
      <c r="L170" s="121" t="str">
        <f t="shared" si="180"/>
        <v/>
      </c>
      <c r="M170" s="121" t="str">
        <f t="shared" si="180"/>
        <v/>
      </c>
      <c r="N170" s="121" t="str">
        <f t="shared" si="180"/>
        <v/>
      </c>
      <c r="O170" s="121" t="str">
        <f t="shared" si="180"/>
        <v/>
      </c>
      <c r="P170" s="121" t="str">
        <f t="shared" si="180"/>
        <v/>
      </c>
      <c r="Q170" s="121" t="str">
        <f t="shared" si="180"/>
        <v/>
      </c>
      <c r="R170" s="121">
        <f t="shared" si="180"/>
        <v>411.42</v>
      </c>
      <c r="S170" s="117">
        <f t="shared" si="124"/>
        <v>393.4</v>
      </c>
      <c r="T170" s="118"/>
      <c r="U170" s="130">
        <f t="shared" si="30"/>
        <v>3934</v>
      </c>
      <c r="V170" s="131"/>
    </row>
    <row r="171" ht="12.75" customHeight="1">
      <c r="A171" s="126" t="str">
        <f t="shared" si="21"/>
        <v>5.31</v>
      </c>
      <c r="B171" s="100" t="str">
        <f t="shared" si="22"/>
        <v>Reles</v>
      </c>
      <c r="C171" s="101">
        <f t="shared" ref="C171:D171" si="181">IF(C84="","",C84)</f>
        <v>10</v>
      </c>
      <c r="D171" s="101" t="str">
        <f t="shared" si="181"/>
        <v>unid.</v>
      </c>
      <c r="E171" s="121" t="str">
        <f t="shared" ref="E171:R171" si="182">IF(E84&gt;0,IF(AND($U84&lt;=E84,E84&lt;=$V84),E84,"excluído*"),"")</f>
        <v>excluído*</v>
      </c>
      <c r="F171" s="121" t="str">
        <f t="shared" si="182"/>
        <v>excluído*</v>
      </c>
      <c r="G171" s="121">
        <f t="shared" si="182"/>
        <v>79.99</v>
      </c>
      <c r="H171" s="121" t="str">
        <f t="shared" si="182"/>
        <v>excluído*</v>
      </c>
      <c r="I171" s="121">
        <f t="shared" si="182"/>
        <v>68</v>
      </c>
      <c r="J171" s="121" t="str">
        <f t="shared" si="182"/>
        <v/>
      </c>
      <c r="K171" s="121" t="str">
        <f t="shared" si="182"/>
        <v/>
      </c>
      <c r="L171" s="121" t="str">
        <f t="shared" si="182"/>
        <v/>
      </c>
      <c r="M171" s="121" t="str">
        <f t="shared" si="182"/>
        <v/>
      </c>
      <c r="N171" s="121" t="str">
        <f t="shared" si="182"/>
        <v/>
      </c>
      <c r="O171" s="121" t="str">
        <f t="shared" si="182"/>
        <v/>
      </c>
      <c r="P171" s="121" t="str">
        <f t="shared" si="182"/>
        <v/>
      </c>
      <c r="Q171" s="121" t="str">
        <f t="shared" si="182"/>
        <v/>
      </c>
      <c r="R171" s="121">
        <f t="shared" si="182"/>
        <v>78.36</v>
      </c>
      <c r="S171" s="117">
        <f t="shared" si="124"/>
        <v>75.45</v>
      </c>
      <c r="T171" s="118"/>
      <c r="U171" s="130">
        <f t="shared" si="30"/>
        <v>754.5</v>
      </c>
      <c r="V171" s="131"/>
    </row>
    <row r="172" ht="12.75" customHeight="1">
      <c r="A172" s="134">
        <f t="shared" si="21"/>
        <v>6</v>
      </c>
      <c r="B172" s="135" t="str">
        <f t="shared" si="22"/>
        <v>Taxa de manutenção corretiva por conjunto de equipamento reparado</v>
      </c>
      <c r="C172" s="136">
        <f t="shared" ref="C172:D172" si="183">IF(C85="","",C85)</f>
        <v>354</v>
      </c>
      <c r="D172" s="136" t="str">
        <f t="shared" si="183"/>
        <v>unid.</v>
      </c>
      <c r="E172" s="137">
        <f t="shared" ref="E172:R172" si="184">IF(E85&gt;0,IF(AND($U85&lt;=E85,E85&lt;=$V85),E85,"excluído*"),"")</f>
        <v>345</v>
      </c>
      <c r="F172" s="137">
        <f t="shared" si="184"/>
        <v>285</v>
      </c>
      <c r="G172" s="137" t="str">
        <f t="shared" si="184"/>
        <v/>
      </c>
      <c r="H172" s="137" t="str">
        <f t="shared" si="184"/>
        <v/>
      </c>
      <c r="I172" s="137" t="str">
        <f t="shared" si="184"/>
        <v/>
      </c>
      <c r="J172" s="137" t="str">
        <f t="shared" si="184"/>
        <v/>
      </c>
      <c r="K172" s="137" t="str">
        <f t="shared" si="184"/>
        <v/>
      </c>
      <c r="L172" s="137" t="str">
        <f t="shared" si="184"/>
        <v/>
      </c>
      <c r="M172" s="137" t="str">
        <f t="shared" si="184"/>
        <v/>
      </c>
      <c r="N172" s="137" t="str">
        <f t="shared" si="184"/>
        <v/>
      </c>
      <c r="O172" s="137" t="str">
        <f t="shared" si="184"/>
        <v/>
      </c>
      <c r="P172" s="137" t="str">
        <f t="shared" si="184"/>
        <v/>
      </c>
      <c r="Q172" s="137" t="str">
        <f t="shared" si="184"/>
        <v/>
      </c>
      <c r="R172" s="137" t="str">
        <f t="shared" si="184"/>
        <v>excluído*</v>
      </c>
      <c r="S172" s="154">
        <f t="shared" si="124"/>
        <v>315</v>
      </c>
      <c r="T172" s="155"/>
      <c r="U172" s="138">
        <f t="shared" si="30"/>
        <v>111510</v>
      </c>
      <c r="V172" s="140"/>
    </row>
    <row r="173" ht="12.75" customHeight="1">
      <c r="C173" s="147"/>
      <c r="D173" s="147"/>
    </row>
    <row r="174">
      <c r="A174" s="141" t="s">
        <v>163</v>
      </c>
      <c r="B174" s="156"/>
      <c r="C174" s="157"/>
      <c r="D174" s="157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45">
        <f>SUM(U93:U172)</f>
        <v>1642258.26</v>
      </c>
      <c r="V174" s="146"/>
    </row>
    <row r="175" ht="12.75" customHeight="1">
      <c r="A175" s="158"/>
      <c r="B175" s="158"/>
      <c r="C175" s="159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</row>
    <row r="176" ht="17.25" customHeight="1">
      <c r="A176" s="141" t="s">
        <v>160</v>
      </c>
      <c r="B176" s="142"/>
      <c r="C176" s="143"/>
      <c r="D176" s="143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2"/>
      <c r="T176" s="142"/>
      <c r="U176" s="145">
        <f>SUM(U93,U95,U98,U113,U115:U120,U172)</f>
        <v>957262.46</v>
      </c>
      <c r="V176" s="146"/>
    </row>
    <row r="177" ht="12.75" customHeight="1">
      <c r="C177" s="147"/>
      <c r="D177" s="14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</row>
    <row r="178" ht="18.0" customHeight="1">
      <c r="A178" s="141" t="s">
        <v>161</v>
      </c>
      <c r="B178" s="142"/>
      <c r="C178" s="143"/>
      <c r="D178" s="143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2"/>
      <c r="T178" s="142"/>
      <c r="U178" s="145">
        <f>SUM(U96:U97,U99:U112,U122:U171)</f>
        <v>684995.8</v>
      </c>
      <c r="V178" s="146"/>
    </row>
    <row r="179" ht="12.75" customHeight="1">
      <c r="A179" s="158"/>
      <c r="B179" s="158"/>
      <c r="C179" s="159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</row>
    <row r="180" ht="12.75" customHeight="1">
      <c r="A180" s="158"/>
      <c r="B180" s="158"/>
      <c r="C180" s="159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</row>
  </sheetData>
  <mergeCells count="164">
    <mergeCell ref="S88:T88"/>
    <mergeCell ref="U88:V88"/>
    <mergeCell ref="S89:T89"/>
    <mergeCell ref="U89:V89"/>
    <mergeCell ref="A90:A91"/>
    <mergeCell ref="S90:T90"/>
    <mergeCell ref="U90:V90"/>
    <mergeCell ref="S91:T91"/>
    <mergeCell ref="U91:V91"/>
    <mergeCell ref="S93:T93"/>
    <mergeCell ref="U93:V93"/>
    <mergeCell ref="S95:T95"/>
    <mergeCell ref="U95:V95"/>
    <mergeCell ref="U96:V96"/>
    <mergeCell ref="S96:T96"/>
    <mergeCell ref="S97:T97"/>
    <mergeCell ref="S98:T98"/>
    <mergeCell ref="S99:T99"/>
    <mergeCell ref="S100:T100"/>
    <mergeCell ref="S101:T101"/>
    <mergeCell ref="S102:T102"/>
    <mergeCell ref="U97:V97"/>
    <mergeCell ref="U98:V98"/>
    <mergeCell ref="U99:V99"/>
    <mergeCell ref="U100:V100"/>
    <mergeCell ref="U101:V101"/>
    <mergeCell ref="U102:V102"/>
    <mergeCell ref="U103:V103"/>
    <mergeCell ref="S103:T103"/>
    <mergeCell ref="S104:T104"/>
    <mergeCell ref="S105:T105"/>
    <mergeCell ref="S106:T106"/>
    <mergeCell ref="S107:T107"/>
    <mergeCell ref="S108:T108"/>
    <mergeCell ref="S109:T109"/>
    <mergeCell ref="U111:V111"/>
    <mergeCell ref="U112:V112"/>
    <mergeCell ref="U113:V113"/>
    <mergeCell ref="U115:V115"/>
    <mergeCell ref="U116:V116"/>
    <mergeCell ref="U117:V117"/>
    <mergeCell ref="U118:V118"/>
    <mergeCell ref="U104:V104"/>
    <mergeCell ref="U105:V105"/>
    <mergeCell ref="U106:V106"/>
    <mergeCell ref="U107:V107"/>
    <mergeCell ref="U108:V108"/>
    <mergeCell ref="U109:V109"/>
    <mergeCell ref="U110:V110"/>
    <mergeCell ref="U142:V142"/>
    <mergeCell ref="U143:V143"/>
    <mergeCell ref="U134:V134"/>
    <mergeCell ref="U135:V135"/>
    <mergeCell ref="U136:V136"/>
    <mergeCell ref="U137:V137"/>
    <mergeCell ref="U138:V138"/>
    <mergeCell ref="U139:V139"/>
    <mergeCell ref="U141:V141"/>
    <mergeCell ref="S110:T110"/>
    <mergeCell ref="S111:T111"/>
    <mergeCell ref="S112:T112"/>
    <mergeCell ref="S113:T113"/>
    <mergeCell ref="S115:T115"/>
    <mergeCell ref="S116:T116"/>
    <mergeCell ref="S117:T117"/>
    <mergeCell ref="S118:T118"/>
    <mergeCell ref="S119:T119"/>
    <mergeCell ref="U119:V119"/>
    <mergeCell ref="S120:T120"/>
    <mergeCell ref="U120:V120"/>
    <mergeCell ref="S122:T122"/>
    <mergeCell ref="U122:V122"/>
    <mergeCell ref="S123:T123"/>
    <mergeCell ref="U123:V123"/>
    <mergeCell ref="S124:T124"/>
    <mergeCell ref="U124:V124"/>
    <mergeCell ref="S125:T125"/>
    <mergeCell ref="U125:V125"/>
    <mergeCell ref="U126:V126"/>
    <mergeCell ref="S126:T126"/>
    <mergeCell ref="S127:T127"/>
    <mergeCell ref="S128:T128"/>
    <mergeCell ref="S129:T129"/>
    <mergeCell ref="S130:T130"/>
    <mergeCell ref="S131:T131"/>
    <mergeCell ref="S132:T132"/>
    <mergeCell ref="U127:V127"/>
    <mergeCell ref="U128:V128"/>
    <mergeCell ref="U129:V129"/>
    <mergeCell ref="U130:V130"/>
    <mergeCell ref="U131:V131"/>
    <mergeCell ref="U132:V132"/>
    <mergeCell ref="U133:V133"/>
    <mergeCell ref="S133:T133"/>
    <mergeCell ref="S134:T134"/>
    <mergeCell ref="S135:T135"/>
    <mergeCell ref="S136:T136"/>
    <mergeCell ref="S137:T137"/>
    <mergeCell ref="S138:T138"/>
    <mergeCell ref="S139:T139"/>
    <mergeCell ref="S141:T141"/>
    <mergeCell ref="S142:T142"/>
    <mergeCell ref="S143:T143"/>
    <mergeCell ref="S144:T144"/>
    <mergeCell ref="U144:V144"/>
    <mergeCell ref="S145:T145"/>
    <mergeCell ref="U145:V145"/>
    <mergeCell ref="U171:V171"/>
    <mergeCell ref="U172:V172"/>
    <mergeCell ref="U174:V174"/>
    <mergeCell ref="U176:V176"/>
    <mergeCell ref="U178:V178"/>
    <mergeCell ref="U164:V164"/>
    <mergeCell ref="U165:V165"/>
    <mergeCell ref="U166:V166"/>
    <mergeCell ref="U167:V167"/>
    <mergeCell ref="U168:V168"/>
    <mergeCell ref="U169:V169"/>
    <mergeCell ref="U170:V170"/>
    <mergeCell ref="S146:T146"/>
    <mergeCell ref="U146:V146"/>
    <mergeCell ref="S147:T147"/>
    <mergeCell ref="U147:V147"/>
    <mergeCell ref="S148:T148"/>
    <mergeCell ref="U148:V148"/>
    <mergeCell ref="U149:V149"/>
    <mergeCell ref="S149:T149"/>
    <mergeCell ref="S150:T150"/>
    <mergeCell ref="S151:T151"/>
    <mergeCell ref="S152:T152"/>
    <mergeCell ref="S153:T153"/>
    <mergeCell ref="S154:T154"/>
    <mergeCell ref="S155:T155"/>
    <mergeCell ref="U150:V150"/>
    <mergeCell ref="U151:V151"/>
    <mergeCell ref="U152:V152"/>
    <mergeCell ref="U153:V153"/>
    <mergeCell ref="U154:V154"/>
    <mergeCell ref="U155:V155"/>
    <mergeCell ref="U156:V156"/>
    <mergeCell ref="S156:T156"/>
    <mergeCell ref="S157:T157"/>
    <mergeCell ref="S158:T158"/>
    <mergeCell ref="S159:T159"/>
    <mergeCell ref="S160:T160"/>
    <mergeCell ref="S161:T161"/>
    <mergeCell ref="S162:T162"/>
    <mergeCell ref="U157:V157"/>
    <mergeCell ref="U158:V158"/>
    <mergeCell ref="U159:V159"/>
    <mergeCell ref="U160:V160"/>
    <mergeCell ref="U161:V161"/>
    <mergeCell ref="U162:V162"/>
    <mergeCell ref="U163:V163"/>
    <mergeCell ref="S170:T170"/>
    <mergeCell ref="S171:T171"/>
    <mergeCell ref="S172:T172"/>
    <mergeCell ref="S163:T163"/>
    <mergeCell ref="S164:T164"/>
    <mergeCell ref="S165:T165"/>
    <mergeCell ref="S166:T166"/>
    <mergeCell ref="S167:T167"/>
    <mergeCell ref="S168:T168"/>
    <mergeCell ref="S169:T169"/>
  </mergeCells>
  <printOptions/>
  <pageMargins bottom="0.75" footer="0.0" header="0.0" left="0.7" right="0.7" top="0.75"/>
  <pageSetup orientation="portrait"/>
  <headerFooter>
    <oddHeader>&amp;L&amp;F&amp;R&amp;A</oddHeader>
    <oddFooter>&amp;CCálculo do Desvio Padrão para obtenção do Valor Mínimo e Máximo a serem aceitos na estimativa </oddFooter>
  </headerFooter>
  <rowBreaks count="1" manualBreakCount="1">
    <brk id="85" man="1"/>
  </rowBreaks>
  <colBreaks count="2" manualBreakCount="2">
    <brk man="1"/>
    <brk id="2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34.14"/>
    <col customWidth="1" min="3" max="3" width="7.14"/>
    <col customWidth="1" min="4" max="4" width="9.29"/>
    <col customWidth="1" min="5" max="7" width="9.0"/>
    <col customWidth="1" min="8" max="8" width="9.14"/>
    <col customWidth="1" min="9" max="10" width="8.71"/>
    <col customWidth="1" min="11" max="19" width="9.0"/>
    <col customWidth="1" min="20" max="20" width="15.57"/>
    <col customWidth="1" min="21" max="21" width="7.43"/>
    <col customWidth="1" min="22" max="22" width="16.71"/>
    <col customWidth="1" min="23" max="23" width="9.57"/>
    <col customWidth="1" min="24" max="31" width="8.0"/>
  </cols>
  <sheetData>
    <row r="1" ht="12.75" customHeight="1">
      <c r="A1" s="6"/>
      <c r="B1" s="7"/>
      <c r="C1" s="8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 t="s">
        <v>11</v>
      </c>
      <c r="W1" s="9" t="s">
        <v>12</v>
      </c>
      <c r="X1" s="67"/>
      <c r="Y1" s="67"/>
      <c r="Z1" s="67"/>
      <c r="AA1" s="67"/>
      <c r="AB1" s="67"/>
      <c r="AC1" s="67"/>
      <c r="AD1" s="67"/>
      <c r="AE1" s="67"/>
    </row>
    <row r="2" ht="45.0" customHeight="1">
      <c r="A2" s="11" t="s">
        <v>13</v>
      </c>
      <c r="B2" s="12" t="s">
        <v>14</v>
      </c>
      <c r="C2" s="13" t="s">
        <v>15</v>
      </c>
      <c r="D2" s="13" t="s">
        <v>16</v>
      </c>
      <c r="E2" s="14" t="s">
        <v>17</v>
      </c>
      <c r="F2" s="15" t="s">
        <v>164</v>
      </c>
      <c r="G2" s="15" t="s">
        <v>18</v>
      </c>
      <c r="H2" s="14" t="s">
        <v>19</v>
      </c>
      <c r="I2" s="14" t="s">
        <v>20</v>
      </c>
      <c r="J2" s="14" t="s">
        <v>21</v>
      </c>
      <c r="K2" s="15" t="s">
        <v>22</v>
      </c>
      <c r="L2" s="14" t="s">
        <v>23</v>
      </c>
      <c r="M2" s="15" t="s">
        <v>24</v>
      </c>
      <c r="N2" s="14" t="s">
        <v>25</v>
      </c>
      <c r="O2" s="15" t="s">
        <v>26</v>
      </c>
      <c r="P2" s="15" t="s">
        <v>27</v>
      </c>
      <c r="Q2" s="14" t="s">
        <v>28</v>
      </c>
      <c r="R2" s="15" t="s">
        <v>29</v>
      </c>
      <c r="S2" s="15" t="s">
        <v>165</v>
      </c>
      <c r="T2" s="12" t="s">
        <v>31</v>
      </c>
      <c r="U2" s="12" t="s">
        <v>32</v>
      </c>
      <c r="V2" s="12" t="s">
        <v>33</v>
      </c>
      <c r="W2" s="16" t="s">
        <v>33</v>
      </c>
      <c r="X2" s="67"/>
      <c r="Y2" s="67"/>
      <c r="Z2" s="67"/>
      <c r="AA2" s="67"/>
      <c r="AB2" s="67"/>
      <c r="AC2" s="67"/>
      <c r="AD2" s="67"/>
      <c r="AE2" s="67"/>
    </row>
    <row r="3" ht="12.75" customHeight="1">
      <c r="A3" s="11"/>
      <c r="B3" s="12"/>
      <c r="C3" s="17"/>
      <c r="D3" s="18"/>
      <c r="E3" s="12"/>
      <c r="F3" s="12"/>
      <c r="G3" s="12"/>
      <c r="H3" s="12"/>
      <c r="I3" s="12"/>
      <c r="J3" s="12"/>
      <c r="K3" s="12"/>
      <c r="L3" s="14"/>
      <c r="M3" s="12"/>
      <c r="N3" s="12"/>
      <c r="O3" s="12"/>
      <c r="P3" s="12"/>
      <c r="Q3" s="12"/>
      <c r="R3" s="12"/>
      <c r="S3" s="12"/>
      <c r="T3" s="12" t="s">
        <v>34</v>
      </c>
      <c r="U3" s="12" t="s">
        <v>35</v>
      </c>
      <c r="V3" s="12" t="s">
        <v>36</v>
      </c>
      <c r="W3" s="16" t="s">
        <v>37</v>
      </c>
      <c r="X3" s="67"/>
      <c r="Y3" s="67"/>
      <c r="Z3" s="67"/>
      <c r="AA3" s="67"/>
      <c r="AB3" s="67"/>
      <c r="AC3" s="67"/>
      <c r="AD3" s="67"/>
      <c r="AE3" s="67"/>
    </row>
    <row r="4" ht="20.25" customHeight="1">
      <c r="A4" s="19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 t="s">
        <v>38</v>
      </c>
      <c r="W4" s="22" t="s">
        <v>38</v>
      </c>
      <c r="X4" s="67"/>
      <c r="Y4" s="67"/>
      <c r="Z4" s="67"/>
      <c r="AA4" s="67"/>
      <c r="AB4" s="67"/>
      <c r="AC4" s="67"/>
      <c r="AD4" s="67"/>
      <c r="AE4" s="67"/>
    </row>
    <row r="5">
      <c r="A5" s="23">
        <v>1.0</v>
      </c>
      <c r="B5" s="24" t="s">
        <v>39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6"/>
      <c r="X5" s="67"/>
      <c r="Y5" s="67"/>
      <c r="Z5" s="67"/>
      <c r="AA5" s="67"/>
      <c r="AB5" s="67"/>
      <c r="AC5" s="67"/>
      <c r="AD5" s="67"/>
      <c r="AE5" s="67"/>
    </row>
    <row r="6">
      <c r="A6" s="28">
        <v>43831.0</v>
      </c>
      <c r="B6" s="29" t="s">
        <v>40</v>
      </c>
      <c r="C6" s="30">
        <v>400.0</v>
      </c>
      <c r="D6" s="31" t="s">
        <v>41</v>
      </c>
      <c r="E6" s="32">
        <v>1300.0</v>
      </c>
      <c r="F6" s="33">
        <v>1650.0</v>
      </c>
      <c r="G6" s="33">
        <v>450.0</v>
      </c>
      <c r="H6" s="33"/>
      <c r="I6" s="33"/>
      <c r="J6" s="33"/>
      <c r="K6" s="33">
        <v>654.07</v>
      </c>
      <c r="L6" s="33">
        <v>593.21</v>
      </c>
      <c r="M6" s="33">
        <v>563.65</v>
      </c>
      <c r="N6" s="33">
        <v>520.14</v>
      </c>
      <c r="O6" s="33">
        <v>489.44</v>
      </c>
      <c r="P6" s="33">
        <v>452.02</v>
      </c>
      <c r="Q6" s="33">
        <v>448.51</v>
      </c>
      <c r="R6" s="33">
        <v>414.9</v>
      </c>
      <c r="S6" s="48">
        <v>201.59</v>
      </c>
      <c r="T6" s="34">
        <f>IF(SUM(E6:S6)&gt;0,ROUND(AVERAGE(E6:S6),2),"")</f>
        <v>644.79</v>
      </c>
      <c r="U6" s="34">
        <f>IF(COUNTA(E6:S6)=1,T6,(IF(SUM(E6:S6)&gt;0,ROUND(STDEV(E6:S6),2),"")))</f>
        <v>410.28</v>
      </c>
      <c r="V6" s="35">
        <f>IF(SUM(T6:U6)&gt;0,T6-U6,"")</f>
        <v>234.51</v>
      </c>
      <c r="W6" s="36">
        <f>IF(SUM(T6:U6)&gt;0,SUM(T6:U6),"")</f>
        <v>1055.07</v>
      </c>
    </row>
    <row r="7">
      <c r="A7" s="38">
        <v>2.0</v>
      </c>
      <c r="B7" s="39" t="s">
        <v>43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40"/>
    </row>
    <row r="8">
      <c r="A8" s="28">
        <v>43832.0</v>
      </c>
      <c r="B8" s="42" t="s">
        <v>44</v>
      </c>
      <c r="C8" s="30">
        <v>100.0</v>
      </c>
      <c r="D8" s="31" t="s">
        <v>41</v>
      </c>
      <c r="E8" s="43">
        <v>1200.0</v>
      </c>
      <c r="F8" s="43">
        <v>800.0</v>
      </c>
      <c r="G8" s="43">
        <v>800.0</v>
      </c>
      <c r="H8" s="44"/>
      <c r="I8" s="44"/>
      <c r="J8" s="44"/>
      <c r="K8" s="45">
        <v>1350.0</v>
      </c>
      <c r="L8" s="45">
        <v>1000.0</v>
      </c>
      <c r="M8" s="45">
        <v>960.0</v>
      </c>
      <c r="N8" s="45">
        <v>1590.0</v>
      </c>
      <c r="O8" s="45">
        <v>887.86</v>
      </c>
      <c r="P8" s="45">
        <v>1168.0</v>
      </c>
      <c r="Q8" s="45">
        <v>1450.0</v>
      </c>
      <c r="R8" s="45"/>
      <c r="S8" s="45">
        <v>791.36</v>
      </c>
      <c r="T8" s="34">
        <f t="shared" ref="T8:T26" si="1">IF(SUM(E8:S8)&gt;0,ROUND(AVERAGE(E8:S8),2),"")</f>
        <v>1090.66</v>
      </c>
      <c r="U8" s="34">
        <f t="shared" ref="U8:U26" si="2">IF(COUNTA(E8:S8)=1,T8,(IF(SUM(E8:S8)&gt;0,ROUND(STDEV(E8:S8),2),"")))</f>
        <v>280.82</v>
      </c>
      <c r="V8" s="35">
        <f t="shared" ref="V8:V26" si="3">IF(SUM(T8:U8)&gt;0,T8-U8,"")</f>
        <v>809.84</v>
      </c>
      <c r="W8" s="36">
        <f t="shared" ref="W8:W26" si="4">IF(SUM(T8:U8)&gt;0,SUM(T8:U8),"")</f>
        <v>1371.48</v>
      </c>
    </row>
    <row r="9">
      <c r="A9" s="28">
        <v>43863.0</v>
      </c>
      <c r="B9" s="42" t="s">
        <v>45</v>
      </c>
      <c r="C9" s="30">
        <v>100.0</v>
      </c>
      <c r="D9" s="31" t="s">
        <v>41</v>
      </c>
      <c r="E9" s="43">
        <v>980.8</v>
      </c>
      <c r="F9" s="43">
        <v>400.0</v>
      </c>
      <c r="G9" s="43">
        <v>650.0</v>
      </c>
      <c r="H9" s="43">
        <v>408.95</v>
      </c>
      <c r="I9" s="43">
        <v>616.75</v>
      </c>
      <c r="J9" s="43">
        <v>542.06</v>
      </c>
      <c r="K9" s="45">
        <v>1200.0</v>
      </c>
      <c r="L9" s="45"/>
      <c r="M9" s="45"/>
      <c r="N9" s="45"/>
      <c r="O9" s="45"/>
      <c r="P9" s="45"/>
      <c r="Q9" s="45"/>
      <c r="R9" s="45"/>
      <c r="S9" s="45">
        <v>405.22</v>
      </c>
      <c r="T9" s="34">
        <f t="shared" si="1"/>
        <v>650.47</v>
      </c>
      <c r="U9" s="34">
        <f t="shared" si="2"/>
        <v>294.04</v>
      </c>
      <c r="V9" s="35">
        <f t="shared" si="3"/>
        <v>356.43</v>
      </c>
      <c r="W9" s="36">
        <f t="shared" si="4"/>
        <v>944.51</v>
      </c>
    </row>
    <row r="10">
      <c r="A10" s="28">
        <v>43892.0</v>
      </c>
      <c r="B10" s="42" t="s">
        <v>47</v>
      </c>
      <c r="C10" s="30">
        <v>70.0</v>
      </c>
      <c r="D10" s="31" t="s">
        <v>41</v>
      </c>
      <c r="E10" s="43">
        <v>800.0</v>
      </c>
      <c r="F10" s="43">
        <v>360.0</v>
      </c>
      <c r="G10" s="43">
        <v>725.0</v>
      </c>
      <c r="H10" s="43">
        <v>680.0</v>
      </c>
      <c r="I10" s="43">
        <v>613.95</v>
      </c>
      <c r="J10" s="43">
        <v>740.75</v>
      </c>
      <c r="K10" s="45">
        <v>1328.99</v>
      </c>
      <c r="L10" s="45">
        <v>1200.0</v>
      </c>
      <c r="M10" s="45">
        <v>612.0</v>
      </c>
      <c r="N10" s="45">
        <v>579.2</v>
      </c>
      <c r="O10" s="45">
        <v>769.69</v>
      </c>
      <c r="P10" s="45">
        <v>1980.0</v>
      </c>
      <c r="Q10" s="45"/>
      <c r="R10" s="45"/>
      <c r="S10" s="45">
        <v>359.77</v>
      </c>
      <c r="T10" s="34">
        <f t="shared" si="1"/>
        <v>826.87</v>
      </c>
      <c r="U10" s="34">
        <f t="shared" si="2"/>
        <v>442.85</v>
      </c>
      <c r="V10" s="35">
        <f t="shared" si="3"/>
        <v>384.02</v>
      </c>
      <c r="W10" s="36">
        <f t="shared" si="4"/>
        <v>1269.72</v>
      </c>
    </row>
    <row r="11">
      <c r="A11" s="28">
        <v>43923.0</v>
      </c>
      <c r="B11" s="42" t="s">
        <v>48</v>
      </c>
      <c r="C11" s="30">
        <v>500.0</v>
      </c>
      <c r="D11" s="46" t="s">
        <v>49</v>
      </c>
      <c r="E11" s="43">
        <v>120.0</v>
      </c>
      <c r="F11" s="43">
        <v>130.0</v>
      </c>
      <c r="G11" s="43">
        <v>150.0</v>
      </c>
      <c r="H11" s="44"/>
      <c r="I11" s="44"/>
      <c r="J11" s="44"/>
      <c r="K11" s="45">
        <v>166.67</v>
      </c>
      <c r="L11" s="45">
        <v>274.5</v>
      </c>
      <c r="M11" s="45">
        <v>252.0</v>
      </c>
      <c r="N11" s="45"/>
      <c r="O11" s="45"/>
      <c r="P11" s="45"/>
      <c r="Q11" s="45"/>
      <c r="R11" s="45"/>
      <c r="S11" s="45">
        <v>123.6</v>
      </c>
      <c r="T11" s="34">
        <f t="shared" si="1"/>
        <v>173.82</v>
      </c>
      <c r="U11" s="34">
        <f t="shared" si="2"/>
        <v>63.52</v>
      </c>
      <c r="V11" s="35">
        <f t="shared" si="3"/>
        <v>110.3</v>
      </c>
      <c r="W11" s="36">
        <f t="shared" si="4"/>
        <v>237.34</v>
      </c>
    </row>
    <row r="12">
      <c r="A12" s="28">
        <v>43953.0</v>
      </c>
      <c r="B12" s="42" t="s">
        <v>50</v>
      </c>
      <c r="C12" s="30">
        <v>300.0</v>
      </c>
      <c r="D12" s="46" t="s">
        <v>49</v>
      </c>
      <c r="E12" s="43">
        <v>4.5</v>
      </c>
      <c r="F12" s="43">
        <v>3.0</v>
      </c>
      <c r="G12" s="43">
        <v>3.5</v>
      </c>
      <c r="H12" s="43">
        <v>3.5</v>
      </c>
      <c r="I12" s="43"/>
      <c r="J12" s="44"/>
      <c r="K12" s="45"/>
      <c r="L12" s="45"/>
      <c r="M12" s="45"/>
      <c r="N12" s="45"/>
      <c r="O12" s="45"/>
      <c r="P12" s="45"/>
      <c r="Q12" s="45"/>
      <c r="R12" s="45"/>
      <c r="S12" s="45">
        <v>2.87</v>
      </c>
      <c r="T12" s="34">
        <f t="shared" si="1"/>
        <v>3.47</v>
      </c>
      <c r="U12" s="34">
        <f t="shared" si="2"/>
        <v>0.64</v>
      </c>
      <c r="V12" s="35">
        <f t="shared" si="3"/>
        <v>2.83</v>
      </c>
      <c r="W12" s="36">
        <f t="shared" si="4"/>
        <v>4.11</v>
      </c>
    </row>
    <row r="13">
      <c r="A13" s="28">
        <v>43984.0</v>
      </c>
      <c r="B13" s="42" t="s">
        <v>51</v>
      </c>
      <c r="C13" s="30">
        <v>300.0</v>
      </c>
      <c r="D13" s="46" t="s">
        <v>49</v>
      </c>
      <c r="E13" s="43">
        <v>6.7</v>
      </c>
      <c r="F13" s="43">
        <v>5.0</v>
      </c>
      <c r="G13" s="43">
        <v>3.55</v>
      </c>
      <c r="H13" s="43">
        <v>4.4</v>
      </c>
      <c r="I13" s="44"/>
      <c r="J13" s="44"/>
      <c r="K13" s="45">
        <v>5.63</v>
      </c>
      <c r="L13" s="45">
        <v>5.49</v>
      </c>
      <c r="M13" s="45">
        <v>3.0</v>
      </c>
      <c r="N13" s="45"/>
      <c r="O13" s="45"/>
      <c r="P13" s="45"/>
      <c r="Q13" s="45"/>
      <c r="R13" s="45"/>
      <c r="S13" s="45">
        <v>5.11</v>
      </c>
      <c r="T13" s="34">
        <f t="shared" si="1"/>
        <v>4.86</v>
      </c>
      <c r="U13" s="34">
        <f t="shared" si="2"/>
        <v>1.19</v>
      </c>
      <c r="V13" s="35">
        <f t="shared" si="3"/>
        <v>3.67</v>
      </c>
      <c r="W13" s="36">
        <f t="shared" si="4"/>
        <v>6.05</v>
      </c>
    </row>
    <row r="14">
      <c r="A14" s="28">
        <v>44014.0</v>
      </c>
      <c r="B14" s="42" t="s">
        <v>52</v>
      </c>
      <c r="C14" s="30">
        <v>300.0</v>
      </c>
      <c r="D14" s="46" t="s">
        <v>49</v>
      </c>
      <c r="E14" s="43">
        <v>19.5</v>
      </c>
      <c r="F14" s="43">
        <v>12.0</v>
      </c>
      <c r="G14" s="43">
        <v>3.85</v>
      </c>
      <c r="H14" s="43">
        <v>3.7</v>
      </c>
      <c r="I14" s="43"/>
      <c r="J14" s="44"/>
      <c r="K14" s="45">
        <v>6.47</v>
      </c>
      <c r="L14" s="45">
        <v>6.49</v>
      </c>
      <c r="M14" s="45"/>
      <c r="N14" s="45"/>
      <c r="O14" s="45"/>
      <c r="P14" s="45"/>
      <c r="Q14" s="45"/>
      <c r="R14" s="45"/>
      <c r="S14" s="45">
        <v>14.58</v>
      </c>
      <c r="T14" s="34">
        <f t="shared" si="1"/>
        <v>9.51</v>
      </c>
      <c r="U14" s="34">
        <f t="shared" si="2"/>
        <v>6</v>
      </c>
      <c r="V14" s="35">
        <f t="shared" si="3"/>
        <v>3.51</v>
      </c>
      <c r="W14" s="36">
        <f t="shared" si="4"/>
        <v>15.51</v>
      </c>
    </row>
    <row r="15">
      <c r="A15" s="28">
        <v>44045.0</v>
      </c>
      <c r="B15" s="42" t="s">
        <v>53</v>
      </c>
      <c r="C15" s="30">
        <v>300.0</v>
      </c>
      <c r="D15" s="46" t="s">
        <v>49</v>
      </c>
      <c r="E15" s="43">
        <v>17.0</v>
      </c>
      <c r="F15" s="43">
        <v>8.0</v>
      </c>
      <c r="G15" s="43">
        <v>4.2</v>
      </c>
      <c r="H15" s="44"/>
      <c r="I15" s="44"/>
      <c r="J15" s="44"/>
      <c r="K15" s="45"/>
      <c r="L15" s="45"/>
      <c r="M15" s="45"/>
      <c r="N15" s="45"/>
      <c r="O15" s="45"/>
      <c r="P15" s="45"/>
      <c r="Q15" s="45"/>
      <c r="R15" s="45"/>
      <c r="S15" s="45">
        <v>7.99</v>
      </c>
      <c r="T15" s="34">
        <f t="shared" si="1"/>
        <v>9.3</v>
      </c>
      <c r="U15" s="34">
        <f t="shared" si="2"/>
        <v>5.44</v>
      </c>
      <c r="V15" s="35">
        <f t="shared" si="3"/>
        <v>3.86</v>
      </c>
      <c r="W15" s="36">
        <f t="shared" si="4"/>
        <v>14.74</v>
      </c>
    </row>
    <row r="16">
      <c r="A16" s="28">
        <v>44076.0</v>
      </c>
      <c r="B16" s="42" t="s">
        <v>54</v>
      </c>
      <c r="C16" s="30">
        <v>300.0</v>
      </c>
      <c r="D16" s="46" t="s">
        <v>49</v>
      </c>
      <c r="E16" s="43">
        <v>18.5</v>
      </c>
      <c r="F16" s="43">
        <v>10.0</v>
      </c>
      <c r="G16" s="43">
        <v>4.25</v>
      </c>
      <c r="H16" s="43">
        <v>3.75</v>
      </c>
      <c r="I16" s="43"/>
      <c r="J16" s="44"/>
      <c r="K16" s="45"/>
      <c r="L16" s="45"/>
      <c r="M16" s="45"/>
      <c r="N16" s="45"/>
      <c r="O16" s="45"/>
      <c r="P16" s="45"/>
      <c r="Q16" s="45"/>
      <c r="R16" s="45"/>
      <c r="S16" s="45">
        <v>9.5</v>
      </c>
      <c r="T16" s="34">
        <f t="shared" si="1"/>
        <v>9.2</v>
      </c>
      <c r="U16" s="34">
        <f t="shared" si="2"/>
        <v>5.95</v>
      </c>
      <c r="V16" s="35">
        <f t="shared" si="3"/>
        <v>3.25</v>
      </c>
      <c r="W16" s="36">
        <f t="shared" si="4"/>
        <v>15.15</v>
      </c>
    </row>
    <row r="17">
      <c r="A17" s="28">
        <v>44106.0</v>
      </c>
      <c r="B17" s="42" t="s">
        <v>55</v>
      </c>
      <c r="C17" s="30">
        <v>300.0</v>
      </c>
      <c r="D17" s="46" t="s">
        <v>49</v>
      </c>
      <c r="E17" s="43">
        <v>15.5</v>
      </c>
      <c r="F17" s="43">
        <v>17.0</v>
      </c>
      <c r="G17" s="43">
        <v>42.5</v>
      </c>
      <c r="H17" s="43">
        <v>15.14</v>
      </c>
      <c r="I17" s="43">
        <v>12.52</v>
      </c>
      <c r="J17" s="43">
        <v>13.27</v>
      </c>
      <c r="K17" s="45"/>
      <c r="L17" s="45"/>
      <c r="M17" s="45"/>
      <c r="N17" s="45"/>
      <c r="O17" s="45"/>
      <c r="P17" s="45"/>
      <c r="Q17" s="45"/>
      <c r="R17" s="45"/>
      <c r="S17" s="45">
        <v>16.79</v>
      </c>
      <c r="T17" s="34">
        <f t="shared" si="1"/>
        <v>18.96</v>
      </c>
      <c r="U17" s="34">
        <f t="shared" si="2"/>
        <v>10.51</v>
      </c>
      <c r="V17" s="35">
        <f t="shared" si="3"/>
        <v>8.45</v>
      </c>
      <c r="W17" s="36">
        <f t="shared" si="4"/>
        <v>29.47</v>
      </c>
    </row>
    <row r="18">
      <c r="A18" s="28">
        <v>44137.0</v>
      </c>
      <c r="B18" s="42" t="s">
        <v>56</v>
      </c>
      <c r="C18" s="30">
        <v>300.0</v>
      </c>
      <c r="D18" s="46" t="s">
        <v>49</v>
      </c>
      <c r="E18" s="43">
        <v>43.5</v>
      </c>
      <c r="F18" s="43">
        <v>21.0</v>
      </c>
      <c r="G18" s="43">
        <v>42.5</v>
      </c>
      <c r="H18" s="43">
        <v>9.39</v>
      </c>
      <c r="I18" s="43">
        <v>9.8</v>
      </c>
      <c r="J18" s="44"/>
      <c r="K18" s="45"/>
      <c r="L18" s="45"/>
      <c r="M18" s="45"/>
      <c r="N18" s="45"/>
      <c r="O18" s="45"/>
      <c r="P18" s="45"/>
      <c r="Q18" s="45"/>
      <c r="R18" s="45"/>
      <c r="S18" s="45">
        <v>21.05</v>
      </c>
      <c r="T18" s="34">
        <f t="shared" si="1"/>
        <v>24.54</v>
      </c>
      <c r="U18" s="34">
        <f t="shared" si="2"/>
        <v>15.19</v>
      </c>
      <c r="V18" s="35">
        <f t="shared" si="3"/>
        <v>9.35</v>
      </c>
      <c r="W18" s="36">
        <f t="shared" si="4"/>
        <v>39.73</v>
      </c>
    </row>
    <row r="19">
      <c r="A19" s="28">
        <v>44167.0</v>
      </c>
      <c r="B19" s="42" t="s">
        <v>57</v>
      </c>
      <c r="C19" s="30">
        <v>300.0</v>
      </c>
      <c r="D19" s="46" t="s">
        <v>49</v>
      </c>
      <c r="E19" s="43">
        <v>35.8</v>
      </c>
      <c r="F19" s="43">
        <v>18.0</v>
      </c>
      <c r="G19" s="43">
        <v>42.5</v>
      </c>
      <c r="H19" s="43">
        <v>15.14</v>
      </c>
      <c r="I19" s="43">
        <v>12.52</v>
      </c>
      <c r="J19" s="43">
        <v>13.27</v>
      </c>
      <c r="K19" s="45"/>
      <c r="L19" s="45"/>
      <c r="M19" s="45"/>
      <c r="N19" s="45"/>
      <c r="O19" s="45"/>
      <c r="P19" s="45"/>
      <c r="Q19" s="45"/>
      <c r="R19" s="45"/>
      <c r="S19" s="45">
        <v>18.71</v>
      </c>
      <c r="T19" s="34">
        <f t="shared" si="1"/>
        <v>22.28</v>
      </c>
      <c r="U19" s="34">
        <f t="shared" si="2"/>
        <v>11.9</v>
      </c>
      <c r="V19" s="35">
        <f t="shared" si="3"/>
        <v>10.38</v>
      </c>
      <c r="W19" s="36">
        <f t="shared" si="4"/>
        <v>34.18</v>
      </c>
    </row>
    <row r="20">
      <c r="A20" s="47" t="s">
        <v>58</v>
      </c>
      <c r="B20" s="42" t="s">
        <v>59</v>
      </c>
      <c r="C20" s="30">
        <v>300.0</v>
      </c>
      <c r="D20" s="46" t="s">
        <v>49</v>
      </c>
      <c r="E20" s="43">
        <v>42.8</v>
      </c>
      <c r="F20" s="43">
        <v>26.0</v>
      </c>
      <c r="G20" s="43">
        <v>42.5</v>
      </c>
      <c r="H20" s="43">
        <v>17.0</v>
      </c>
      <c r="I20" s="43">
        <v>16.07</v>
      </c>
      <c r="J20" s="43">
        <v>15.94</v>
      </c>
      <c r="K20" s="45"/>
      <c r="L20" s="45"/>
      <c r="M20" s="45"/>
      <c r="N20" s="45"/>
      <c r="O20" s="45"/>
      <c r="P20" s="45"/>
      <c r="Q20" s="45"/>
      <c r="R20" s="45"/>
      <c r="S20" s="45">
        <v>27.82</v>
      </c>
      <c r="T20" s="34">
        <f t="shared" si="1"/>
        <v>26.88</v>
      </c>
      <c r="U20" s="34">
        <f t="shared" si="2"/>
        <v>11.78</v>
      </c>
      <c r="V20" s="35">
        <f t="shared" si="3"/>
        <v>15.1</v>
      </c>
      <c r="W20" s="36">
        <f t="shared" si="4"/>
        <v>38.66</v>
      </c>
    </row>
    <row r="21">
      <c r="A21" s="47" t="s">
        <v>60</v>
      </c>
      <c r="B21" s="42" t="s">
        <v>61</v>
      </c>
      <c r="C21" s="30">
        <v>300.0</v>
      </c>
      <c r="D21" s="46" t="s">
        <v>49</v>
      </c>
      <c r="E21" s="43">
        <v>47.9</v>
      </c>
      <c r="F21" s="43">
        <v>30.0</v>
      </c>
      <c r="G21" s="43">
        <v>42.5</v>
      </c>
      <c r="H21" s="43">
        <v>19.2</v>
      </c>
      <c r="I21" s="43">
        <v>19.94</v>
      </c>
      <c r="J21" s="44"/>
      <c r="K21" s="45"/>
      <c r="L21" s="45"/>
      <c r="M21" s="45"/>
      <c r="N21" s="45"/>
      <c r="O21" s="45"/>
      <c r="P21" s="45"/>
      <c r="Q21" s="45"/>
      <c r="R21" s="45"/>
      <c r="S21" s="45">
        <v>30.01</v>
      </c>
      <c r="T21" s="34">
        <f t="shared" si="1"/>
        <v>31.59</v>
      </c>
      <c r="U21" s="34">
        <f t="shared" si="2"/>
        <v>11.66</v>
      </c>
      <c r="V21" s="35">
        <f t="shared" si="3"/>
        <v>19.93</v>
      </c>
      <c r="W21" s="36">
        <f t="shared" si="4"/>
        <v>43.25</v>
      </c>
    </row>
    <row r="22">
      <c r="A22" s="47" t="s">
        <v>62</v>
      </c>
      <c r="B22" s="42" t="s">
        <v>63</v>
      </c>
      <c r="C22" s="30">
        <v>20.0</v>
      </c>
      <c r="D22" s="31" t="s">
        <v>41</v>
      </c>
      <c r="E22" s="43">
        <v>760.0</v>
      </c>
      <c r="F22" s="43">
        <v>550.0</v>
      </c>
      <c r="G22" s="43">
        <v>520.0</v>
      </c>
      <c r="H22" s="43">
        <v>492.1</v>
      </c>
      <c r="I22" s="43">
        <v>462.0</v>
      </c>
      <c r="J22" s="43">
        <v>462.0</v>
      </c>
      <c r="K22" s="45">
        <v>540.0</v>
      </c>
      <c r="L22" s="45">
        <v>762.0</v>
      </c>
      <c r="M22" s="45"/>
      <c r="N22" s="45"/>
      <c r="O22" s="45"/>
      <c r="P22" s="45"/>
      <c r="Q22" s="45"/>
      <c r="R22" s="45"/>
      <c r="S22" s="45">
        <v>481.19</v>
      </c>
      <c r="T22" s="34">
        <f t="shared" si="1"/>
        <v>558.81</v>
      </c>
      <c r="U22" s="34">
        <f t="shared" si="2"/>
        <v>118.81</v>
      </c>
      <c r="V22" s="35">
        <f t="shared" si="3"/>
        <v>440</v>
      </c>
      <c r="W22" s="36">
        <f t="shared" si="4"/>
        <v>677.62</v>
      </c>
    </row>
    <row r="23">
      <c r="A23" s="47" t="s">
        <v>64</v>
      </c>
      <c r="B23" s="42" t="s">
        <v>65</v>
      </c>
      <c r="C23" s="30">
        <v>20.0</v>
      </c>
      <c r="D23" s="31" t="s">
        <v>41</v>
      </c>
      <c r="E23" s="43">
        <v>830.0</v>
      </c>
      <c r="F23" s="43">
        <v>630.0</v>
      </c>
      <c r="G23" s="43">
        <v>580.0</v>
      </c>
      <c r="H23" s="43">
        <v>454.99</v>
      </c>
      <c r="I23" s="43">
        <v>595.0</v>
      </c>
      <c r="J23" s="43">
        <v>595.0</v>
      </c>
      <c r="K23" s="45">
        <v>540.0</v>
      </c>
      <c r="L23" s="45">
        <v>762.0</v>
      </c>
      <c r="M23" s="45">
        <v>1650.0</v>
      </c>
      <c r="N23" s="45"/>
      <c r="O23" s="45"/>
      <c r="P23" s="45"/>
      <c r="Q23" s="45"/>
      <c r="R23" s="45"/>
      <c r="S23" s="45">
        <v>605.01</v>
      </c>
      <c r="T23" s="34">
        <f t="shared" si="1"/>
        <v>724.2</v>
      </c>
      <c r="U23" s="34">
        <f t="shared" si="2"/>
        <v>342.12</v>
      </c>
      <c r="V23" s="35">
        <f t="shared" si="3"/>
        <v>382.08</v>
      </c>
      <c r="W23" s="36">
        <f t="shared" si="4"/>
        <v>1066.32</v>
      </c>
    </row>
    <row r="24">
      <c r="A24" s="47" t="s">
        <v>66</v>
      </c>
      <c r="B24" s="42" t="s">
        <v>67</v>
      </c>
      <c r="C24" s="30">
        <v>80.0</v>
      </c>
      <c r="D24" s="31" t="s">
        <v>41</v>
      </c>
      <c r="E24" s="43">
        <v>80.0</v>
      </c>
      <c r="F24" s="43">
        <v>70.0</v>
      </c>
      <c r="G24" s="43">
        <v>35.5</v>
      </c>
      <c r="H24" s="43">
        <v>47.99</v>
      </c>
      <c r="I24" s="43">
        <v>34.99</v>
      </c>
      <c r="J24" s="43">
        <v>57.99</v>
      </c>
      <c r="K24" s="45">
        <v>71.61</v>
      </c>
      <c r="L24" s="45">
        <v>108.6</v>
      </c>
      <c r="M24" s="45">
        <v>88.94</v>
      </c>
      <c r="N24" s="45">
        <v>119.21</v>
      </c>
      <c r="O24" s="45">
        <v>64.0</v>
      </c>
      <c r="P24" s="45">
        <v>70.99</v>
      </c>
      <c r="Q24" s="45"/>
      <c r="R24" s="45"/>
      <c r="S24" s="45">
        <v>68.94</v>
      </c>
      <c r="T24" s="34">
        <f t="shared" si="1"/>
        <v>70.67</v>
      </c>
      <c r="U24" s="34">
        <f t="shared" si="2"/>
        <v>24.92</v>
      </c>
      <c r="V24" s="35">
        <f t="shared" si="3"/>
        <v>45.75</v>
      </c>
      <c r="W24" s="36">
        <f t="shared" si="4"/>
        <v>95.59</v>
      </c>
    </row>
    <row r="25">
      <c r="A25" s="47" t="s">
        <v>68</v>
      </c>
      <c r="B25" s="42" t="s">
        <v>69</v>
      </c>
      <c r="C25" s="30">
        <v>80.0</v>
      </c>
      <c r="D25" s="31" t="s">
        <v>41</v>
      </c>
      <c r="E25" s="43">
        <v>40.5</v>
      </c>
      <c r="F25" s="43">
        <v>25.0</v>
      </c>
      <c r="G25" s="43">
        <v>8.5</v>
      </c>
      <c r="H25" s="43">
        <v>6.04</v>
      </c>
      <c r="I25" s="43">
        <v>4.69</v>
      </c>
      <c r="J25" s="43">
        <v>5.22</v>
      </c>
      <c r="K25" s="45">
        <v>53.15</v>
      </c>
      <c r="L25" s="45">
        <v>67.0</v>
      </c>
      <c r="M25" s="45">
        <v>8.0</v>
      </c>
      <c r="N25" s="45">
        <v>23.62</v>
      </c>
      <c r="O25" s="45"/>
      <c r="P25" s="45"/>
      <c r="Q25" s="45"/>
      <c r="R25" s="45"/>
      <c r="S25" s="45">
        <v>24.86</v>
      </c>
      <c r="T25" s="34">
        <f t="shared" si="1"/>
        <v>24.23</v>
      </c>
      <c r="U25" s="34">
        <f t="shared" si="2"/>
        <v>21.25</v>
      </c>
      <c r="V25" s="35">
        <f t="shared" si="3"/>
        <v>2.98</v>
      </c>
      <c r="W25" s="36">
        <f t="shared" si="4"/>
        <v>45.48</v>
      </c>
    </row>
    <row r="26">
      <c r="A26" s="47" t="s">
        <v>70</v>
      </c>
      <c r="B26" s="42" t="s">
        <v>71</v>
      </c>
      <c r="C26" s="30">
        <v>100.0</v>
      </c>
      <c r="D26" s="31" t="s">
        <v>41</v>
      </c>
      <c r="E26" s="33">
        <v>317.0</v>
      </c>
      <c r="F26" s="33">
        <v>130.0</v>
      </c>
      <c r="G26" s="33">
        <v>150.0</v>
      </c>
      <c r="H26" s="49"/>
      <c r="I26" s="49"/>
      <c r="J26" s="49"/>
      <c r="K26" s="48"/>
      <c r="L26" s="48"/>
      <c r="M26" s="48"/>
      <c r="N26" s="48"/>
      <c r="O26" s="48"/>
      <c r="P26" s="48"/>
      <c r="Q26" s="48"/>
      <c r="R26" s="48"/>
      <c r="S26" s="48">
        <v>136.06</v>
      </c>
      <c r="T26" s="34">
        <f t="shared" si="1"/>
        <v>183.27</v>
      </c>
      <c r="U26" s="34">
        <f t="shared" si="2"/>
        <v>89.55</v>
      </c>
      <c r="V26" s="35">
        <f t="shared" si="3"/>
        <v>93.72</v>
      </c>
      <c r="W26" s="36">
        <f t="shared" si="4"/>
        <v>272.82</v>
      </c>
    </row>
    <row r="27">
      <c r="A27" s="38">
        <v>3.0</v>
      </c>
      <c r="B27" s="50" t="s">
        <v>72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40"/>
    </row>
    <row r="28">
      <c r="A28" s="28">
        <v>43833.0</v>
      </c>
      <c r="B28" s="42" t="s">
        <v>73</v>
      </c>
      <c r="C28" s="30">
        <v>457.0</v>
      </c>
      <c r="D28" s="31" t="s">
        <v>41</v>
      </c>
      <c r="E28" s="43">
        <v>760.0</v>
      </c>
      <c r="F28" s="43">
        <v>188.0</v>
      </c>
      <c r="G28" s="43">
        <v>380.0</v>
      </c>
      <c r="H28" s="44"/>
      <c r="I28" s="44"/>
      <c r="J28" s="44"/>
      <c r="K28" s="45">
        <v>570.0</v>
      </c>
      <c r="L28" s="45">
        <v>750.0</v>
      </c>
      <c r="M28" s="45">
        <v>230.0</v>
      </c>
      <c r="N28" s="45">
        <v>250.0</v>
      </c>
      <c r="O28" s="45">
        <v>900.0</v>
      </c>
      <c r="P28" s="45">
        <v>550.0</v>
      </c>
      <c r="Q28" s="45">
        <v>570.0</v>
      </c>
      <c r="R28" s="45">
        <v>950.0</v>
      </c>
      <c r="S28" s="45">
        <v>187.81</v>
      </c>
      <c r="T28" s="34">
        <f t="shared" ref="T28:T33" si="5">IF(SUM(E28:S28)&gt;0,ROUND(AVERAGE(E28:S28),2),"")</f>
        <v>523.82</v>
      </c>
      <c r="U28" s="34">
        <f t="shared" ref="U28:U33" si="6">IF(COUNTA(E28:S28)=1,T28,(IF(SUM(E28:S28)&gt;0,ROUND(STDEV(E28:S28),2),"")))</f>
        <v>276.78</v>
      </c>
      <c r="V28" s="35">
        <f t="shared" ref="V28:V33" si="7">IF(SUM(T28:U28)&gt;0,T28-U28,"")</f>
        <v>247.04</v>
      </c>
      <c r="W28" s="36">
        <f t="shared" ref="W28:W33" si="8">IF(SUM(T28:U28)&gt;0,SUM(T28:U28),"")</f>
        <v>800.6</v>
      </c>
    </row>
    <row r="29">
      <c r="A29" s="28">
        <v>43864.0</v>
      </c>
      <c r="B29" s="42" t="s">
        <v>74</v>
      </c>
      <c r="C29" s="30">
        <v>150.0</v>
      </c>
      <c r="D29" s="31" t="s">
        <v>41</v>
      </c>
      <c r="E29" s="43">
        <v>270.0</v>
      </c>
      <c r="F29" s="43">
        <v>100.0</v>
      </c>
      <c r="G29" s="43">
        <v>720.0</v>
      </c>
      <c r="H29" s="44"/>
      <c r="I29" s="44"/>
      <c r="J29" s="44"/>
      <c r="K29" s="45">
        <v>778.89</v>
      </c>
      <c r="L29" s="45"/>
      <c r="M29" s="45"/>
      <c r="N29" s="45"/>
      <c r="O29" s="45"/>
      <c r="P29" s="45"/>
      <c r="Q29" s="45"/>
      <c r="R29" s="45"/>
      <c r="S29" s="45">
        <v>162.1</v>
      </c>
      <c r="T29" s="34">
        <f t="shared" si="5"/>
        <v>406.2</v>
      </c>
      <c r="U29" s="34">
        <f t="shared" si="6"/>
        <v>319.87</v>
      </c>
      <c r="V29" s="35">
        <f t="shared" si="7"/>
        <v>86.33</v>
      </c>
      <c r="W29" s="36">
        <f t="shared" si="8"/>
        <v>726.07</v>
      </c>
    </row>
    <row r="30">
      <c r="A30" s="28">
        <v>43893.0</v>
      </c>
      <c r="B30" s="42" t="s">
        <v>75</v>
      </c>
      <c r="C30" s="30">
        <v>457.0</v>
      </c>
      <c r="D30" s="31" t="s">
        <v>41</v>
      </c>
      <c r="E30" s="43">
        <v>37.0</v>
      </c>
      <c r="F30" s="43">
        <v>180.0</v>
      </c>
      <c r="G30" s="43">
        <v>255.0</v>
      </c>
      <c r="H30" s="44"/>
      <c r="I30" s="44"/>
      <c r="J30" s="44"/>
      <c r="K30" s="45"/>
      <c r="L30" s="45"/>
      <c r="M30" s="45"/>
      <c r="N30" s="45"/>
      <c r="O30" s="45"/>
      <c r="P30" s="45"/>
      <c r="Q30" s="45"/>
      <c r="R30" s="45"/>
      <c r="S30" s="45">
        <v>217.31</v>
      </c>
      <c r="T30" s="34">
        <f t="shared" si="5"/>
        <v>172.33</v>
      </c>
      <c r="U30" s="34">
        <f t="shared" si="6"/>
        <v>95.27</v>
      </c>
      <c r="V30" s="35">
        <f t="shared" si="7"/>
        <v>77.06</v>
      </c>
      <c r="W30" s="36">
        <f t="shared" si="8"/>
        <v>267.6</v>
      </c>
    </row>
    <row r="31">
      <c r="A31" s="28">
        <v>43924.0</v>
      </c>
      <c r="B31" s="42" t="s">
        <v>76</v>
      </c>
      <c r="C31" s="30">
        <v>457.0</v>
      </c>
      <c r="D31" s="31" t="s">
        <v>41</v>
      </c>
      <c r="E31" s="43">
        <v>420.0</v>
      </c>
      <c r="F31" s="43">
        <v>150.0</v>
      </c>
      <c r="G31" s="43">
        <v>450.0</v>
      </c>
      <c r="H31" s="44"/>
      <c r="I31" s="44"/>
      <c r="J31" s="44"/>
      <c r="K31" s="45"/>
      <c r="L31" s="45"/>
      <c r="M31" s="45"/>
      <c r="N31" s="45"/>
      <c r="O31" s="45"/>
      <c r="P31" s="45"/>
      <c r="Q31" s="45"/>
      <c r="R31" s="45"/>
      <c r="S31" s="45">
        <v>160.0</v>
      </c>
      <c r="T31" s="34">
        <f t="shared" si="5"/>
        <v>295</v>
      </c>
      <c r="U31" s="34">
        <f t="shared" si="6"/>
        <v>162.17</v>
      </c>
      <c r="V31" s="35">
        <f t="shared" si="7"/>
        <v>132.83</v>
      </c>
      <c r="W31" s="36">
        <f t="shared" si="8"/>
        <v>457.17</v>
      </c>
    </row>
    <row r="32">
      <c r="A32" s="28">
        <v>43954.0</v>
      </c>
      <c r="B32" s="42" t="s">
        <v>77</v>
      </c>
      <c r="C32" s="30">
        <v>457.0</v>
      </c>
      <c r="D32" s="31" t="s">
        <v>41</v>
      </c>
      <c r="E32" s="43">
        <v>250.0</v>
      </c>
      <c r="F32" s="43">
        <v>100.0</v>
      </c>
      <c r="G32" s="43">
        <v>215.0</v>
      </c>
      <c r="H32" s="44"/>
      <c r="I32" s="44"/>
      <c r="J32" s="44"/>
      <c r="K32" s="45">
        <v>250.0</v>
      </c>
      <c r="L32" s="45">
        <v>300.0</v>
      </c>
      <c r="M32" s="45">
        <v>294.93</v>
      </c>
      <c r="N32" s="45">
        <v>250.0</v>
      </c>
      <c r="O32" s="45">
        <v>200.0</v>
      </c>
      <c r="P32" s="45">
        <v>225.0</v>
      </c>
      <c r="Q32" s="45">
        <v>399.0</v>
      </c>
      <c r="R32" s="45"/>
      <c r="S32" s="45">
        <v>97.44</v>
      </c>
      <c r="T32" s="34">
        <f t="shared" si="5"/>
        <v>234.67</v>
      </c>
      <c r="U32" s="34">
        <f t="shared" si="6"/>
        <v>86.17</v>
      </c>
      <c r="V32" s="35">
        <f t="shared" si="7"/>
        <v>148.5</v>
      </c>
      <c r="W32" s="36">
        <f t="shared" si="8"/>
        <v>320.84</v>
      </c>
    </row>
    <row r="33">
      <c r="A33" s="28">
        <v>43985.0</v>
      </c>
      <c r="B33" s="42" t="s">
        <v>78</v>
      </c>
      <c r="C33" s="30">
        <v>100.0</v>
      </c>
      <c r="D33" s="31" t="s">
        <v>41</v>
      </c>
      <c r="E33" s="33">
        <v>280.0</v>
      </c>
      <c r="F33" s="33">
        <v>130.0</v>
      </c>
      <c r="G33" s="33">
        <v>235.0</v>
      </c>
      <c r="H33" s="49"/>
      <c r="I33" s="49"/>
      <c r="J33" s="49"/>
      <c r="K33" s="48">
        <v>300.0</v>
      </c>
      <c r="L33" s="48">
        <v>150.0</v>
      </c>
      <c r="M33" s="48"/>
      <c r="N33" s="48"/>
      <c r="O33" s="48"/>
      <c r="P33" s="48"/>
      <c r="Q33" s="48"/>
      <c r="R33" s="48"/>
      <c r="S33" s="48">
        <v>129.28</v>
      </c>
      <c r="T33" s="34">
        <f t="shared" si="5"/>
        <v>204.05</v>
      </c>
      <c r="U33" s="34">
        <f t="shared" si="6"/>
        <v>77.37</v>
      </c>
      <c r="V33" s="35">
        <f t="shared" si="7"/>
        <v>126.68</v>
      </c>
      <c r="W33" s="36">
        <f t="shared" si="8"/>
        <v>281.42</v>
      </c>
    </row>
    <row r="34">
      <c r="A34" s="38">
        <v>4.0</v>
      </c>
      <c r="B34" s="50" t="s">
        <v>79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40"/>
    </row>
    <row r="35">
      <c r="A35" s="28">
        <v>43834.0</v>
      </c>
      <c r="B35" s="42" t="s">
        <v>80</v>
      </c>
      <c r="C35" s="30">
        <v>800.0</v>
      </c>
      <c r="D35" s="31" t="s">
        <v>41</v>
      </c>
      <c r="E35" s="43">
        <v>430.0</v>
      </c>
      <c r="F35" s="43">
        <v>290.0</v>
      </c>
      <c r="G35" s="43">
        <v>385.0</v>
      </c>
      <c r="H35" s="43">
        <v>339.89</v>
      </c>
      <c r="I35" s="43">
        <v>353.19</v>
      </c>
      <c r="J35" s="43">
        <v>220.4</v>
      </c>
      <c r="K35" s="43">
        <v>488.58</v>
      </c>
      <c r="L35" s="43">
        <v>342.0</v>
      </c>
      <c r="M35" s="43">
        <v>385.71</v>
      </c>
      <c r="N35" s="43">
        <v>406.76</v>
      </c>
      <c r="O35" s="43">
        <v>398.0</v>
      </c>
      <c r="P35" s="43">
        <v>450.0</v>
      </c>
      <c r="Q35" s="43">
        <v>433.33</v>
      </c>
      <c r="R35" s="43">
        <v>350.0</v>
      </c>
      <c r="S35" s="45">
        <v>305.3</v>
      </c>
      <c r="T35" s="34">
        <f t="shared" ref="T35:T52" si="9">IF(SUM(E35:S35)&gt;0,ROUND(AVERAGE(E35:S35),2),"")</f>
        <v>371.88</v>
      </c>
      <c r="U35" s="34">
        <f t="shared" ref="U35:U52" si="10">IF(COUNTA(E35:S35)=1,T35,(IF(SUM(E35:S35)&gt;0,ROUND(STDEV(E35:S35),2),"")))</f>
        <v>68.64</v>
      </c>
      <c r="V35" s="35">
        <f t="shared" ref="V35:V52" si="11">IF(SUM(T35:U35)&gt;0,T35-U35,"")</f>
        <v>303.24</v>
      </c>
      <c r="W35" s="36">
        <f t="shared" ref="W35:W52" si="12">IF(SUM(T35:U35)&gt;0,SUM(T35:U35),"")</f>
        <v>440.52</v>
      </c>
    </row>
    <row r="36">
      <c r="A36" s="28">
        <v>43865.0</v>
      </c>
      <c r="B36" s="42" t="s">
        <v>81</v>
      </c>
      <c r="C36" s="30">
        <v>80.0</v>
      </c>
      <c r="D36" s="31" t="s">
        <v>41</v>
      </c>
      <c r="E36" s="43">
        <v>230.0</v>
      </c>
      <c r="F36" s="43">
        <v>150.0</v>
      </c>
      <c r="G36" s="43">
        <v>265.0</v>
      </c>
      <c r="H36" s="43">
        <v>120.0</v>
      </c>
      <c r="I36" s="43">
        <v>50.45</v>
      </c>
      <c r="J36" s="43">
        <v>68.0</v>
      </c>
      <c r="K36" s="45">
        <v>234.37</v>
      </c>
      <c r="L36" s="45">
        <v>280.0</v>
      </c>
      <c r="M36" s="45">
        <v>200.0</v>
      </c>
      <c r="N36" s="45"/>
      <c r="O36" s="45"/>
      <c r="P36" s="45"/>
      <c r="Q36" s="45"/>
      <c r="R36" s="45"/>
      <c r="S36" s="45">
        <v>145.39</v>
      </c>
      <c r="T36" s="34">
        <f t="shared" si="9"/>
        <v>174.32</v>
      </c>
      <c r="U36" s="34">
        <f t="shared" si="10"/>
        <v>80.13</v>
      </c>
      <c r="V36" s="35">
        <f t="shared" si="11"/>
        <v>94.19</v>
      </c>
      <c r="W36" s="36">
        <f t="shared" si="12"/>
        <v>254.45</v>
      </c>
    </row>
    <row r="37">
      <c r="A37" s="28">
        <v>43894.0</v>
      </c>
      <c r="B37" s="42" t="s">
        <v>82</v>
      </c>
      <c r="C37" s="30">
        <v>80.0</v>
      </c>
      <c r="D37" s="31" t="s">
        <v>41</v>
      </c>
      <c r="E37" s="43">
        <v>630.0</v>
      </c>
      <c r="F37" s="43">
        <v>250.0</v>
      </c>
      <c r="G37" s="43">
        <v>355.0</v>
      </c>
      <c r="H37" s="43">
        <v>254.85</v>
      </c>
      <c r="I37" s="43">
        <v>357.8</v>
      </c>
      <c r="J37" s="43">
        <v>458.3</v>
      </c>
      <c r="K37" s="45"/>
      <c r="L37" s="45"/>
      <c r="M37" s="45"/>
      <c r="N37" s="45"/>
      <c r="O37" s="45"/>
      <c r="P37" s="45"/>
      <c r="Q37" s="45"/>
      <c r="R37" s="45"/>
      <c r="S37" s="45">
        <v>257.42</v>
      </c>
      <c r="T37" s="34">
        <f t="shared" si="9"/>
        <v>366.2</v>
      </c>
      <c r="U37" s="34">
        <f t="shared" si="10"/>
        <v>139.05</v>
      </c>
      <c r="V37" s="35">
        <f t="shared" si="11"/>
        <v>227.15</v>
      </c>
      <c r="W37" s="36">
        <f t="shared" si="12"/>
        <v>505.25</v>
      </c>
    </row>
    <row r="38">
      <c r="A38" s="28">
        <v>43925.0</v>
      </c>
      <c r="B38" s="42" t="s">
        <v>83</v>
      </c>
      <c r="C38" s="30">
        <v>80.0</v>
      </c>
      <c r="D38" s="31" t="s">
        <v>41</v>
      </c>
      <c r="E38" s="43">
        <v>530.0</v>
      </c>
      <c r="F38" s="43">
        <v>200.0</v>
      </c>
      <c r="G38" s="43">
        <v>355.0</v>
      </c>
      <c r="H38" s="43">
        <v>110.1</v>
      </c>
      <c r="I38" s="44"/>
      <c r="J38" s="44"/>
      <c r="K38" s="45"/>
      <c r="L38" s="45"/>
      <c r="M38" s="45"/>
      <c r="N38" s="45"/>
      <c r="O38" s="45"/>
      <c r="P38" s="45"/>
      <c r="Q38" s="45"/>
      <c r="R38" s="45"/>
      <c r="S38" s="45">
        <v>242.63</v>
      </c>
      <c r="T38" s="34">
        <f t="shared" si="9"/>
        <v>287.55</v>
      </c>
      <c r="U38" s="34">
        <f t="shared" si="10"/>
        <v>161.63</v>
      </c>
      <c r="V38" s="35">
        <f t="shared" si="11"/>
        <v>125.92</v>
      </c>
      <c r="W38" s="36">
        <f t="shared" si="12"/>
        <v>449.18</v>
      </c>
    </row>
    <row r="39">
      <c r="A39" s="28">
        <v>43955.0</v>
      </c>
      <c r="B39" s="42" t="s">
        <v>84</v>
      </c>
      <c r="C39" s="30">
        <v>80.0</v>
      </c>
      <c r="D39" s="31" t="s">
        <v>41</v>
      </c>
      <c r="E39" s="43">
        <v>430.0</v>
      </c>
      <c r="F39" s="43">
        <v>224.0</v>
      </c>
      <c r="G39" s="43">
        <v>185.0</v>
      </c>
      <c r="H39" s="43">
        <v>212.3</v>
      </c>
      <c r="I39" s="43">
        <v>195.69</v>
      </c>
      <c r="J39" s="43">
        <v>147.28</v>
      </c>
      <c r="K39" s="45">
        <v>366.67</v>
      </c>
      <c r="L39" s="45">
        <v>379.5</v>
      </c>
      <c r="M39" s="45">
        <v>393.18</v>
      </c>
      <c r="N39" s="45">
        <v>431.0</v>
      </c>
      <c r="O39" s="45"/>
      <c r="P39" s="45"/>
      <c r="Q39" s="45"/>
      <c r="R39" s="45"/>
      <c r="S39" s="45">
        <v>224.51</v>
      </c>
      <c r="T39" s="34">
        <f t="shared" si="9"/>
        <v>289.92</v>
      </c>
      <c r="U39" s="34">
        <f t="shared" si="10"/>
        <v>109.08</v>
      </c>
      <c r="V39" s="35">
        <f t="shared" si="11"/>
        <v>180.84</v>
      </c>
      <c r="W39" s="36">
        <f t="shared" si="12"/>
        <v>399</v>
      </c>
    </row>
    <row r="40">
      <c r="A40" s="28">
        <v>43986.0</v>
      </c>
      <c r="B40" s="42" t="s">
        <v>85</v>
      </c>
      <c r="C40" s="30">
        <v>80.0</v>
      </c>
      <c r="D40" s="31" t="s">
        <v>41</v>
      </c>
      <c r="E40" s="43">
        <v>700.0</v>
      </c>
      <c r="F40" s="43">
        <v>170.0</v>
      </c>
      <c r="G40" s="43">
        <v>190.0</v>
      </c>
      <c r="H40" s="43">
        <v>204.05</v>
      </c>
      <c r="I40" s="43">
        <v>160.0</v>
      </c>
      <c r="J40" s="44"/>
      <c r="K40" s="45">
        <v>247.9</v>
      </c>
      <c r="L40" s="45">
        <v>197.0</v>
      </c>
      <c r="M40" s="45">
        <v>240.0</v>
      </c>
      <c r="N40" s="45">
        <v>366.67</v>
      </c>
      <c r="O40" s="45">
        <v>286.7</v>
      </c>
      <c r="P40" s="45">
        <v>309.89</v>
      </c>
      <c r="Q40" s="45">
        <v>379.5</v>
      </c>
      <c r="R40" s="45">
        <v>270.68</v>
      </c>
      <c r="S40" s="45">
        <v>170.29</v>
      </c>
      <c r="T40" s="34">
        <f t="shared" si="9"/>
        <v>278.05</v>
      </c>
      <c r="U40" s="34">
        <f t="shared" si="10"/>
        <v>140.52</v>
      </c>
      <c r="V40" s="35">
        <f t="shared" si="11"/>
        <v>137.53</v>
      </c>
      <c r="W40" s="36">
        <f t="shared" si="12"/>
        <v>418.57</v>
      </c>
    </row>
    <row r="41">
      <c r="A41" s="28">
        <v>44016.0</v>
      </c>
      <c r="B41" s="42" t="s">
        <v>86</v>
      </c>
      <c r="C41" s="30">
        <v>80.0</v>
      </c>
      <c r="D41" s="31" t="s">
        <v>41</v>
      </c>
      <c r="E41" s="43">
        <v>670.0</v>
      </c>
      <c r="F41" s="43">
        <v>250.0</v>
      </c>
      <c r="G41" s="43">
        <v>315.0</v>
      </c>
      <c r="H41" s="43">
        <v>119.99</v>
      </c>
      <c r="I41" s="44"/>
      <c r="J41" s="44"/>
      <c r="K41" s="45"/>
      <c r="L41" s="45"/>
      <c r="M41" s="45"/>
      <c r="N41" s="45"/>
      <c r="O41" s="45"/>
      <c r="P41" s="45"/>
      <c r="Q41" s="45"/>
      <c r="R41" s="45"/>
      <c r="S41" s="45">
        <v>247.84</v>
      </c>
      <c r="T41" s="34">
        <f t="shared" si="9"/>
        <v>320.57</v>
      </c>
      <c r="U41" s="34">
        <f t="shared" si="10"/>
        <v>207.75</v>
      </c>
      <c r="V41" s="35">
        <f t="shared" si="11"/>
        <v>112.82</v>
      </c>
      <c r="W41" s="36">
        <f t="shared" si="12"/>
        <v>528.32</v>
      </c>
    </row>
    <row r="42">
      <c r="A42" s="28">
        <v>44047.0</v>
      </c>
      <c r="B42" s="42" t="s">
        <v>87</v>
      </c>
      <c r="C42" s="30">
        <v>80.0</v>
      </c>
      <c r="D42" s="31" t="s">
        <v>41</v>
      </c>
      <c r="E42" s="43">
        <v>650.0</v>
      </c>
      <c r="F42" s="43">
        <v>230.0</v>
      </c>
      <c r="G42" s="43">
        <v>420.0</v>
      </c>
      <c r="H42" s="43">
        <v>473.0</v>
      </c>
      <c r="I42" s="43">
        <v>550.15</v>
      </c>
      <c r="J42" s="44"/>
      <c r="K42" s="45"/>
      <c r="L42" s="45"/>
      <c r="M42" s="45"/>
      <c r="N42" s="45"/>
      <c r="O42" s="45"/>
      <c r="P42" s="45"/>
      <c r="Q42" s="45"/>
      <c r="R42" s="45"/>
      <c r="S42" s="45">
        <v>345.3</v>
      </c>
      <c r="T42" s="34">
        <f t="shared" si="9"/>
        <v>444.74</v>
      </c>
      <c r="U42" s="34">
        <f t="shared" si="10"/>
        <v>148.77</v>
      </c>
      <c r="V42" s="35">
        <f t="shared" si="11"/>
        <v>295.97</v>
      </c>
      <c r="W42" s="36">
        <f t="shared" si="12"/>
        <v>593.51</v>
      </c>
    </row>
    <row r="43">
      <c r="A43" s="28">
        <v>44078.0</v>
      </c>
      <c r="B43" s="42" t="s">
        <v>88</v>
      </c>
      <c r="C43" s="30">
        <v>80.0</v>
      </c>
      <c r="D43" s="31" t="s">
        <v>41</v>
      </c>
      <c r="E43" s="43">
        <v>630.0</v>
      </c>
      <c r="F43" s="43">
        <v>240.0</v>
      </c>
      <c r="G43" s="43">
        <v>425.0</v>
      </c>
      <c r="H43" s="44"/>
      <c r="I43" s="44"/>
      <c r="J43" s="44"/>
      <c r="K43" s="45"/>
      <c r="L43" s="45"/>
      <c r="M43" s="45"/>
      <c r="N43" s="45"/>
      <c r="O43" s="45"/>
      <c r="P43" s="45"/>
      <c r="Q43" s="45"/>
      <c r="R43" s="45"/>
      <c r="S43" s="45">
        <v>253.74</v>
      </c>
      <c r="T43" s="34">
        <f t="shared" si="9"/>
        <v>387.19</v>
      </c>
      <c r="U43" s="34">
        <f t="shared" si="10"/>
        <v>182.45</v>
      </c>
      <c r="V43" s="35">
        <f t="shared" si="11"/>
        <v>204.74</v>
      </c>
      <c r="W43" s="36">
        <f t="shared" si="12"/>
        <v>569.64</v>
      </c>
    </row>
    <row r="44">
      <c r="A44" s="28">
        <v>44108.0</v>
      </c>
      <c r="B44" s="42" t="s">
        <v>89</v>
      </c>
      <c r="C44" s="30">
        <v>80.0</v>
      </c>
      <c r="D44" s="31" t="s">
        <v>41</v>
      </c>
      <c r="E44" s="43">
        <v>900.0</v>
      </c>
      <c r="F44" s="43">
        <v>500.0</v>
      </c>
      <c r="G44" s="43">
        <v>850.0</v>
      </c>
      <c r="H44" s="43">
        <v>990.0</v>
      </c>
      <c r="I44" s="43">
        <v>620.55</v>
      </c>
      <c r="J44" s="43">
        <v>1303.05</v>
      </c>
      <c r="K44" s="45">
        <v>727.0</v>
      </c>
      <c r="L44" s="45">
        <v>1350.0</v>
      </c>
      <c r="M44" s="45">
        <v>700.0</v>
      </c>
      <c r="N44" s="45">
        <v>1450.0</v>
      </c>
      <c r="O44" s="45">
        <v>1730.0</v>
      </c>
      <c r="P44" s="45">
        <v>1123.85</v>
      </c>
      <c r="Q44" s="45">
        <v>725.0</v>
      </c>
      <c r="R44" s="45">
        <v>2350.0</v>
      </c>
      <c r="S44" s="45">
        <v>533.61</v>
      </c>
      <c r="T44" s="34">
        <f t="shared" si="9"/>
        <v>1056.87</v>
      </c>
      <c r="U44" s="34">
        <f t="shared" si="10"/>
        <v>508.73</v>
      </c>
      <c r="V44" s="35">
        <f t="shared" si="11"/>
        <v>548.14</v>
      </c>
      <c r="W44" s="36">
        <f t="shared" si="12"/>
        <v>1565.6</v>
      </c>
    </row>
    <row r="45">
      <c r="A45" s="28">
        <v>44139.0</v>
      </c>
      <c r="B45" s="42" t="s">
        <v>90</v>
      </c>
      <c r="C45" s="30">
        <v>80.0</v>
      </c>
      <c r="D45" s="31" t="s">
        <v>41</v>
      </c>
      <c r="E45" s="43">
        <v>330.0</v>
      </c>
      <c r="F45" s="43">
        <v>200.0</v>
      </c>
      <c r="G45" s="43">
        <v>235.5</v>
      </c>
      <c r="H45" s="43">
        <v>188.07</v>
      </c>
      <c r="I45" s="43">
        <v>123.59</v>
      </c>
      <c r="J45" s="43">
        <v>175.09</v>
      </c>
      <c r="K45" s="45">
        <v>240.0</v>
      </c>
      <c r="L45" s="45">
        <v>247.9</v>
      </c>
      <c r="M45" s="45"/>
      <c r="N45" s="45"/>
      <c r="O45" s="45"/>
      <c r="P45" s="45"/>
      <c r="Q45" s="45"/>
      <c r="R45" s="45"/>
      <c r="S45" s="45">
        <v>215.16</v>
      </c>
      <c r="T45" s="34">
        <f t="shared" si="9"/>
        <v>217.26</v>
      </c>
      <c r="U45" s="34">
        <f t="shared" si="10"/>
        <v>57.23</v>
      </c>
      <c r="V45" s="35">
        <f t="shared" si="11"/>
        <v>160.03</v>
      </c>
      <c r="W45" s="36">
        <f t="shared" si="12"/>
        <v>274.49</v>
      </c>
    </row>
    <row r="46">
      <c r="A46" s="28">
        <v>44169.0</v>
      </c>
      <c r="B46" s="42" t="s">
        <v>91</v>
      </c>
      <c r="C46" s="30">
        <v>80.0</v>
      </c>
      <c r="D46" s="31" t="s">
        <v>41</v>
      </c>
      <c r="E46" s="43">
        <v>90.0</v>
      </c>
      <c r="F46" s="43">
        <v>32.0</v>
      </c>
      <c r="G46" s="43">
        <v>8.55</v>
      </c>
      <c r="H46" s="43">
        <v>18.5</v>
      </c>
      <c r="I46" s="44"/>
      <c r="J46" s="44"/>
      <c r="K46" s="45">
        <v>60.83</v>
      </c>
      <c r="L46" s="45">
        <v>73.33</v>
      </c>
      <c r="M46" s="45"/>
      <c r="N46" s="45"/>
      <c r="O46" s="45"/>
      <c r="P46" s="45"/>
      <c r="Q46" s="45"/>
      <c r="R46" s="45"/>
      <c r="S46" s="45">
        <v>37.57</v>
      </c>
      <c r="T46" s="34">
        <f t="shared" si="9"/>
        <v>45.83</v>
      </c>
      <c r="U46" s="34">
        <f t="shared" si="10"/>
        <v>29.8</v>
      </c>
      <c r="V46" s="35">
        <f t="shared" si="11"/>
        <v>16.03</v>
      </c>
      <c r="W46" s="36">
        <f t="shared" si="12"/>
        <v>75.63</v>
      </c>
    </row>
    <row r="47">
      <c r="A47" s="47" t="s">
        <v>92</v>
      </c>
      <c r="B47" s="42" t="s">
        <v>93</v>
      </c>
      <c r="C47" s="30">
        <v>30.0</v>
      </c>
      <c r="D47" s="31" t="s">
        <v>41</v>
      </c>
      <c r="E47" s="43">
        <v>35.0</v>
      </c>
      <c r="F47" s="43">
        <v>17.4</v>
      </c>
      <c r="G47" s="43">
        <v>8.95</v>
      </c>
      <c r="H47" s="43">
        <v>22.8</v>
      </c>
      <c r="I47" s="43">
        <v>14.6</v>
      </c>
      <c r="J47" s="43">
        <v>19.8</v>
      </c>
      <c r="K47" s="45">
        <v>53.15</v>
      </c>
      <c r="L47" s="45">
        <v>67.0</v>
      </c>
      <c r="M47" s="45">
        <v>8.0</v>
      </c>
      <c r="N47" s="45">
        <v>23.62</v>
      </c>
      <c r="O47" s="45"/>
      <c r="P47" s="45"/>
      <c r="Q47" s="45"/>
      <c r="R47" s="45"/>
      <c r="S47" s="45">
        <v>17.49</v>
      </c>
      <c r="T47" s="34">
        <f t="shared" si="9"/>
        <v>26.16</v>
      </c>
      <c r="U47" s="34">
        <f t="shared" si="10"/>
        <v>18.56</v>
      </c>
      <c r="V47" s="35">
        <f t="shared" si="11"/>
        <v>7.6</v>
      </c>
      <c r="W47" s="36">
        <f t="shared" si="12"/>
        <v>44.72</v>
      </c>
    </row>
    <row r="48">
      <c r="A48" s="47" t="s">
        <v>94</v>
      </c>
      <c r="B48" s="42" t="s">
        <v>95</v>
      </c>
      <c r="C48" s="30">
        <v>30.0</v>
      </c>
      <c r="D48" s="31" t="s">
        <v>41</v>
      </c>
      <c r="E48" s="43">
        <v>80.0</v>
      </c>
      <c r="F48" s="43">
        <v>55.0</v>
      </c>
      <c r="G48" s="43">
        <v>18.5</v>
      </c>
      <c r="H48" s="43">
        <v>32.99</v>
      </c>
      <c r="I48" s="43">
        <v>59.99</v>
      </c>
      <c r="J48" s="43">
        <v>71.77</v>
      </c>
      <c r="K48" s="45">
        <v>40.0</v>
      </c>
      <c r="L48" s="45">
        <v>174.23</v>
      </c>
      <c r="M48" s="45">
        <v>59.9</v>
      </c>
      <c r="N48" s="45">
        <v>98.0</v>
      </c>
      <c r="O48" s="45"/>
      <c r="P48" s="45"/>
      <c r="Q48" s="45"/>
      <c r="R48" s="45"/>
      <c r="S48" s="45">
        <v>51.8</v>
      </c>
      <c r="T48" s="34">
        <f t="shared" si="9"/>
        <v>67.47</v>
      </c>
      <c r="U48" s="34">
        <f t="shared" si="10"/>
        <v>41.67</v>
      </c>
      <c r="V48" s="35">
        <f t="shared" si="11"/>
        <v>25.8</v>
      </c>
      <c r="W48" s="36">
        <f t="shared" si="12"/>
        <v>109.14</v>
      </c>
    </row>
    <row r="49">
      <c r="A49" s="47" t="s">
        <v>96</v>
      </c>
      <c r="B49" s="42" t="s">
        <v>97</v>
      </c>
      <c r="C49" s="30">
        <v>30.0</v>
      </c>
      <c r="D49" s="31" t="s">
        <v>41</v>
      </c>
      <c r="E49" s="43">
        <v>130.0</v>
      </c>
      <c r="F49" s="43">
        <v>59.0</v>
      </c>
      <c r="G49" s="43">
        <v>35.8</v>
      </c>
      <c r="H49" s="43">
        <v>31.58</v>
      </c>
      <c r="I49" s="43">
        <v>32.66</v>
      </c>
      <c r="J49" s="43">
        <v>34.53</v>
      </c>
      <c r="K49" s="45">
        <v>100.0</v>
      </c>
      <c r="L49" s="45">
        <v>126.5</v>
      </c>
      <c r="M49" s="45">
        <v>130.0</v>
      </c>
      <c r="N49" s="45">
        <v>106.7</v>
      </c>
      <c r="O49" s="45">
        <v>90.58</v>
      </c>
      <c r="P49" s="45">
        <v>90.5</v>
      </c>
      <c r="Q49" s="45">
        <v>87.52</v>
      </c>
      <c r="R49" s="45">
        <v>143.81</v>
      </c>
      <c r="S49" s="45">
        <v>46.17</v>
      </c>
      <c r="T49" s="34">
        <f t="shared" si="9"/>
        <v>83.02</v>
      </c>
      <c r="U49" s="34">
        <f t="shared" si="10"/>
        <v>40.25</v>
      </c>
      <c r="V49" s="35">
        <f t="shared" si="11"/>
        <v>42.77</v>
      </c>
      <c r="W49" s="36">
        <f t="shared" si="12"/>
        <v>123.27</v>
      </c>
    </row>
    <row r="50">
      <c r="A50" s="47" t="s">
        <v>98</v>
      </c>
      <c r="B50" s="42" t="s">
        <v>99</v>
      </c>
      <c r="C50" s="30">
        <v>30.0</v>
      </c>
      <c r="D50" s="31" t="s">
        <v>41</v>
      </c>
      <c r="E50" s="43">
        <v>60.0</v>
      </c>
      <c r="F50" s="43">
        <v>67.0</v>
      </c>
      <c r="G50" s="43">
        <v>365.0</v>
      </c>
      <c r="H50" s="43">
        <v>48.3</v>
      </c>
      <c r="I50" s="43">
        <v>90.9</v>
      </c>
      <c r="J50" s="43">
        <v>160.44</v>
      </c>
      <c r="K50" s="45">
        <v>120.0</v>
      </c>
      <c r="L50" s="45">
        <v>89.0</v>
      </c>
      <c r="M50" s="45"/>
      <c r="N50" s="45"/>
      <c r="O50" s="45"/>
      <c r="P50" s="45"/>
      <c r="Q50" s="45"/>
      <c r="R50" s="45"/>
      <c r="S50" s="45">
        <v>94.89</v>
      </c>
      <c r="T50" s="34">
        <f t="shared" si="9"/>
        <v>121.73</v>
      </c>
      <c r="U50" s="34">
        <f t="shared" si="10"/>
        <v>97.23</v>
      </c>
      <c r="V50" s="35">
        <f t="shared" si="11"/>
        <v>24.5</v>
      </c>
      <c r="W50" s="36">
        <f t="shared" si="12"/>
        <v>218.96</v>
      </c>
    </row>
    <row r="51">
      <c r="A51" s="47" t="s">
        <v>100</v>
      </c>
      <c r="B51" s="42" t="s">
        <v>101</v>
      </c>
      <c r="C51" s="30">
        <v>30.0</v>
      </c>
      <c r="D51" s="31" t="s">
        <v>41</v>
      </c>
      <c r="E51" s="43">
        <v>55.0</v>
      </c>
      <c r="F51" s="43">
        <v>29.0</v>
      </c>
      <c r="G51" s="43">
        <v>42.0</v>
      </c>
      <c r="H51" s="43">
        <v>23.0</v>
      </c>
      <c r="I51" s="43">
        <v>31.9</v>
      </c>
      <c r="J51" s="43">
        <v>37.05</v>
      </c>
      <c r="K51" s="45"/>
      <c r="L51" s="45"/>
      <c r="M51" s="45"/>
      <c r="N51" s="45"/>
      <c r="O51" s="45"/>
      <c r="P51" s="45"/>
      <c r="Q51" s="45"/>
      <c r="R51" s="45"/>
      <c r="S51" s="45">
        <v>31.0</v>
      </c>
      <c r="T51" s="34">
        <f t="shared" si="9"/>
        <v>35.56</v>
      </c>
      <c r="U51" s="34">
        <f t="shared" si="10"/>
        <v>10.46</v>
      </c>
      <c r="V51" s="35">
        <f t="shared" si="11"/>
        <v>25.1</v>
      </c>
      <c r="W51" s="36">
        <f t="shared" si="12"/>
        <v>46.02</v>
      </c>
    </row>
    <row r="52">
      <c r="A52" s="47" t="s">
        <v>102</v>
      </c>
      <c r="B52" s="42" t="s">
        <v>103</v>
      </c>
      <c r="C52" s="30">
        <v>30.0</v>
      </c>
      <c r="D52" s="31" t="s">
        <v>41</v>
      </c>
      <c r="E52" s="33">
        <v>35.0</v>
      </c>
      <c r="F52" s="33">
        <v>18.0</v>
      </c>
      <c r="G52" s="33">
        <v>9.55</v>
      </c>
      <c r="H52" s="33">
        <v>25.39</v>
      </c>
      <c r="I52" s="33">
        <v>31.2</v>
      </c>
      <c r="J52" s="33">
        <v>38.35</v>
      </c>
      <c r="K52" s="48"/>
      <c r="L52" s="48"/>
      <c r="M52" s="48"/>
      <c r="N52" s="48"/>
      <c r="O52" s="48"/>
      <c r="P52" s="48"/>
      <c r="Q52" s="48"/>
      <c r="R52" s="48"/>
      <c r="S52" s="48">
        <v>22.19</v>
      </c>
      <c r="T52" s="34">
        <f t="shared" si="9"/>
        <v>25.67</v>
      </c>
      <c r="U52" s="34">
        <f t="shared" si="10"/>
        <v>10.08</v>
      </c>
      <c r="V52" s="35">
        <f t="shared" si="11"/>
        <v>15.59</v>
      </c>
      <c r="W52" s="36">
        <f t="shared" si="12"/>
        <v>35.75</v>
      </c>
    </row>
    <row r="53">
      <c r="A53" s="38">
        <v>5.0</v>
      </c>
      <c r="B53" s="51" t="s">
        <v>104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40"/>
    </row>
    <row r="54">
      <c r="A54" s="28">
        <v>43835.0</v>
      </c>
      <c r="B54" s="42" t="s">
        <v>105</v>
      </c>
      <c r="C54" s="30">
        <v>20.0</v>
      </c>
      <c r="D54" s="31" t="s">
        <v>41</v>
      </c>
      <c r="E54" s="43">
        <v>75.0</v>
      </c>
      <c r="F54" s="43">
        <v>38.0</v>
      </c>
      <c r="G54" s="43">
        <v>25.5</v>
      </c>
      <c r="H54" s="43">
        <v>49.9</v>
      </c>
      <c r="I54" s="43">
        <v>48.9</v>
      </c>
      <c r="J54" s="43">
        <v>35.1</v>
      </c>
      <c r="K54" s="44"/>
      <c r="L54" s="44"/>
      <c r="M54" s="44"/>
      <c r="N54" s="44"/>
      <c r="O54" s="44"/>
      <c r="P54" s="44"/>
      <c r="Q54" s="44"/>
      <c r="R54" s="44"/>
      <c r="S54" s="45">
        <v>44.35</v>
      </c>
      <c r="T54" s="34">
        <f t="shared" ref="T54:T85" si="13">IF(SUM(E54:S54)&gt;0,ROUND(AVERAGE(E54:S54),2),"")</f>
        <v>45.25</v>
      </c>
      <c r="U54" s="34">
        <f t="shared" ref="U54:U85" si="14">IF(COUNTA(E54:S54)=1,T54,(IF(SUM(E54:S54)&gt;0,ROUND(STDEV(E54:S54),2),"")))</f>
        <v>15.63</v>
      </c>
      <c r="V54" s="35">
        <f t="shared" ref="V54:V85" si="15">IF(SUM(T54:U54)&gt;0,T54-U54,"")</f>
        <v>29.62</v>
      </c>
      <c r="W54" s="36">
        <f t="shared" ref="W54:W85" si="16">IF(SUM(T54:U54)&gt;0,SUM(T54:U54),"")</f>
        <v>60.88</v>
      </c>
    </row>
    <row r="55">
      <c r="A55" s="28">
        <v>43866.0</v>
      </c>
      <c r="B55" s="42" t="s">
        <v>106</v>
      </c>
      <c r="C55" s="30">
        <v>20.0</v>
      </c>
      <c r="D55" s="31" t="s">
        <v>41</v>
      </c>
      <c r="E55" s="43">
        <v>48.0</v>
      </c>
      <c r="F55" s="43">
        <v>31.0</v>
      </c>
      <c r="G55" s="43">
        <v>38.9</v>
      </c>
      <c r="H55" s="43">
        <v>23.01</v>
      </c>
      <c r="I55" s="43">
        <v>30.0</v>
      </c>
      <c r="J55" s="43">
        <v>21.0</v>
      </c>
      <c r="K55" s="44"/>
      <c r="L55" s="44"/>
      <c r="M55" s="44"/>
      <c r="N55" s="44"/>
      <c r="O55" s="44"/>
      <c r="P55" s="44"/>
      <c r="Q55" s="44"/>
      <c r="R55" s="44"/>
      <c r="S55" s="45">
        <v>30.49</v>
      </c>
      <c r="T55" s="34">
        <f t="shared" si="13"/>
        <v>31.77</v>
      </c>
      <c r="U55" s="34">
        <f t="shared" si="14"/>
        <v>9.24</v>
      </c>
      <c r="V55" s="35">
        <f t="shared" si="15"/>
        <v>22.53</v>
      </c>
      <c r="W55" s="36">
        <f t="shared" si="16"/>
        <v>41.01</v>
      </c>
    </row>
    <row r="56">
      <c r="A56" s="28">
        <v>43895.0</v>
      </c>
      <c r="B56" s="42" t="s">
        <v>107</v>
      </c>
      <c r="C56" s="30">
        <v>20.0</v>
      </c>
      <c r="D56" s="31" t="s">
        <v>41</v>
      </c>
      <c r="E56" s="43">
        <v>48.0</v>
      </c>
      <c r="F56" s="43">
        <v>138.0</v>
      </c>
      <c r="G56" s="43">
        <v>265.0</v>
      </c>
      <c r="H56" s="43">
        <v>134.9</v>
      </c>
      <c r="I56" s="43">
        <v>124.99</v>
      </c>
      <c r="J56" s="43">
        <v>194.99</v>
      </c>
      <c r="K56" s="44"/>
      <c r="L56" s="44"/>
      <c r="M56" s="44"/>
      <c r="N56" s="44"/>
      <c r="O56" s="44"/>
      <c r="P56" s="44"/>
      <c r="Q56" s="44"/>
      <c r="R56" s="44"/>
      <c r="S56" s="45">
        <v>142.51</v>
      </c>
      <c r="T56" s="34">
        <f t="shared" si="13"/>
        <v>149.77</v>
      </c>
      <c r="U56" s="34">
        <f t="shared" si="14"/>
        <v>66.72</v>
      </c>
      <c r="V56" s="35">
        <f t="shared" si="15"/>
        <v>83.05</v>
      </c>
      <c r="W56" s="36">
        <f t="shared" si="16"/>
        <v>216.49</v>
      </c>
    </row>
    <row r="57">
      <c r="A57" s="28">
        <v>43926.0</v>
      </c>
      <c r="B57" s="42" t="s">
        <v>108</v>
      </c>
      <c r="C57" s="30">
        <v>20.0</v>
      </c>
      <c r="D57" s="31" t="s">
        <v>41</v>
      </c>
      <c r="E57" s="43">
        <v>130.0</v>
      </c>
      <c r="F57" s="43">
        <v>62.0</v>
      </c>
      <c r="G57" s="43">
        <v>142.5</v>
      </c>
      <c r="H57" s="43">
        <v>142.8</v>
      </c>
      <c r="I57" s="43">
        <v>64.99</v>
      </c>
      <c r="J57" s="43">
        <v>55.0</v>
      </c>
      <c r="K57" s="44"/>
      <c r="L57" s="44"/>
      <c r="M57" s="44"/>
      <c r="N57" s="44"/>
      <c r="O57" s="44"/>
      <c r="P57" s="44"/>
      <c r="Q57" s="44"/>
      <c r="R57" s="44"/>
      <c r="S57" s="45">
        <v>71.59</v>
      </c>
      <c r="T57" s="34">
        <f t="shared" si="13"/>
        <v>95.55</v>
      </c>
      <c r="U57" s="34">
        <f t="shared" si="14"/>
        <v>40.62</v>
      </c>
      <c r="V57" s="35">
        <f t="shared" si="15"/>
        <v>54.93</v>
      </c>
      <c r="W57" s="36">
        <f t="shared" si="16"/>
        <v>136.17</v>
      </c>
    </row>
    <row r="58">
      <c r="A58" s="28">
        <v>43956.0</v>
      </c>
      <c r="B58" s="42" t="s">
        <v>109</v>
      </c>
      <c r="C58" s="30">
        <v>20.0</v>
      </c>
      <c r="D58" s="31" t="s">
        <v>41</v>
      </c>
      <c r="E58" s="43">
        <v>45.0</v>
      </c>
      <c r="F58" s="43">
        <v>38.0</v>
      </c>
      <c r="G58" s="43">
        <v>2.15</v>
      </c>
      <c r="H58" s="43">
        <v>10.11</v>
      </c>
      <c r="I58" s="43">
        <v>2.64</v>
      </c>
      <c r="J58" s="43">
        <v>2.93</v>
      </c>
      <c r="K58" s="44"/>
      <c r="L58" s="44"/>
      <c r="M58" s="44"/>
      <c r="N58" s="44"/>
      <c r="O58" s="44"/>
      <c r="P58" s="44"/>
      <c r="Q58" s="44"/>
      <c r="R58" s="44"/>
      <c r="S58" s="45">
        <v>35.64</v>
      </c>
      <c r="T58" s="34">
        <f t="shared" si="13"/>
        <v>19.5</v>
      </c>
      <c r="U58" s="34">
        <f t="shared" si="14"/>
        <v>19.15</v>
      </c>
      <c r="V58" s="35">
        <f t="shared" si="15"/>
        <v>0.35</v>
      </c>
      <c r="W58" s="36">
        <f t="shared" si="16"/>
        <v>38.65</v>
      </c>
    </row>
    <row r="59">
      <c r="A59" s="28">
        <v>43987.0</v>
      </c>
      <c r="B59" s="42" t="s">
        <v>110</v>
      </c>
      <c r="C59" s="30">
        <v>20.0</v>
      </c>
      <c r="D59" s="46" t="s">
        <v>49</v>
      </c>
      <c r="E59" s="43">
        <v>45.0</v>
      </c>
      <c r="F59" s="43">
        <v>61.0</v>
      </c>
      <c r="G59" s="43">
        <v>8.55</v>
      </c>
      <c r="H59" s="43">
        <v>3.99</v>
      </c>
      <c r="I59" s="43">
        <v>8.97</v>
      </c>
      <c r="J59" s="44"/>
      <c r="K59" s="44"/>
      <c r="L59" s="44"/>
      <c r="M59" s="44"/>
      <c r="N59" s="44"/>
      <c r="O59" s="44"/>
      <c r="P59" s="44"/>
      <c r="Q59" s="44"/>
      <c r="R59" s="44"/>
      <c r="S59" s="45">
        <v>56.21</v>
      </c>
      <c r="T59" s="34">
        <f t="shared" si="13"/>
        <v>30.62</v>
      </c>
      <c r="U59" s="34">
        <f t="shared" si="14"/>
        <v>26.27</v>
      </c>
      <c r="V59" s="35">
        <f t="shared" si="15"/>
        <v>4.35</v>
      </c>
      <c r="W59" s="36">
        <f t="shared" si="16"/>
        <v>56.89</v>
      </c>
    </row>
    <row r="60">
      <c r="A60" s="28">
        <v>44017.0</v>
      </c>
      <c r="B60" s="42" t="s">
        <v>111</v>
      </c>
      <c r="C60" s="30">
        <v>20.0</v>
      </c>
      <c r="D60" s="31" t="s">
        <v>41</v>
      </c>
      <c r="E60" s="43">
        <v>75.0</v>
      </c>
      <c r="F60" s="43">
        <v>47.0</v>
      </c>
      <c r="G60" s="43">
        <v>35.5</v>
      </c>
      <c r="H60" s="43">
        <v>38.99</v>
      </c>
      <c r="I60" s="43">
        <v>99.0</v>
      </c>
      <c r="J60" s="43">
        <v>96.99</v>
      </c>
      <c r="K60" s="44"/>
      <c r="L60" s="44"/>
      <c r="M60" s="44"/>
      <c r="N60" s="44"/>
      <c r="O60" s="44"/>
      <c r="P60" s="44"/>
      <c r="Q60" s="44"/>
      <c r="R60" s="44"/>
      <c r="S60" s="45">
        <v>47.0</v>
      </c>
      <c r="T60" s="34">
        <f t="shared" si="13"/>
        <v>62.78</v>
      </c>
      <c r="U60" s="34">
        <f t="shared" si="14"/>
        <v>27.2</v>
      </c>
      <c r="V60" s="35">
        <f t="shared" si="15"/>
        <v>35.58</v>
      </c>
      <c r="W60" s="36">
        <f t="shared" si="16"/>
        <v>89.98</v>
      </c>
    </row>
    <row r="61">
      <c r="A61" s="28">
        <v>44048.0</v>
      </c>
      <c r="B61" s="42" t="s">
        <v>112</v>
      </c>
      <c r="C61" s="30">
        <v>20.0</v>
      </c>
      <c r="D61" s="31" t="s">
        <v>41</v>
      </c>
      <c r="E61" s="43">
        <v>315.0</v>
      </c>
      <c r="F61" s="43">
        <v>100.0</v>
      </c>
      <c r="G61" s="43">
        <v>65.5</v>
      </c>
      <c r="H61" s="43">
        <v>99.99</v>
      </c>
      <c r="I61" s="43">
        <v>85.84</v>
      </c>
      <c r="J61" s="43">
        <v>100.0</v>
      </c>
      <c r="K61" s="44"/>
      <c r="L61" s="44"/>
      <c r="M61" s="44"/>
      <c r="N61" s="44"/>
      <c r="O61" s="44"/>
      <c r="P61" s="44"/>
      <c r="Q61" s="44"/>
      <c r="R61" s="44"/>
      <c r="S61" s="45">
        <v>104.3</v>
      </c>
      <c r="T61" s="34">
        <f t="shared" si="13"/>
        <v>124.38</v>
      </c>
      <c r="U61" s="34">
        <f t="shared" si="14"/>
        <v>85.12</v>
      </c>
      <c r="V61" s="35">
        <f t="shared" si="15"/>
        <v>39.26</v>
      </c>
      <c r="W61" s="36">
        <f t="shared" si="16"/>
        <v>209.5</v>
      </c>
    </row>
    <row r="62">
      <c r="A62" s="28">
        <v>44079.0</v>
      </c>
      <c r="B62" s="42" t="s">
        <v>113</v>
      </c>
      <c r="C62" s="30">
        <v>20.0</v>
      </c>
      <c r="D62" s="31" t="s">
        <v>41</v>
      </c>
      <c r="E62" s="43">
        <v>315.0</v>
      </c>
      <c r="F62" s="43">
        <v>120.0</v>
      </c>
      <c r="G62" s="43">
        <v>125.0</v>
      </c>
      <c r="H62" s="43">
        <v>97.0</v>
      </c>
      <c r="I62" s="43">
        <v>149.9</v>
      </c>
      <c r="J62" s="43">
        <v>93.99</v>
      </c>
      <c r="K62" s="44"/>
      <c r="L62" s="44"/>
      <c r="M62" s="44"/>
      <c r="N62" s="44"/>
      <c r="O62" s="44"/>
      <c r="P62" s="44"/>
      <c r="Q62" s="44"/>
      <c r="R62" s="44"/>
      <c r="S62" s="45">
        <v>147.59</v>
      </c>
      <c r="T62" s="34">
        <f t="shared" si="13"/>
        <v>149.78</v>
      </c>
      <c r="U62" s="34">
        <f t="shared" si="14"/>
        <v>76.05</v>
      </c>
      <c r="V62" s="35">
        <f t="shared" si="15"/>
        <v>73.73</v>
      </c>
      <c r="W62" s="36">
        <f t="shared" si="16"/>
        <v>225.83</v>
      </c>
    </row>
    <row r="63">
      <c r="A63" s="28">
        <v>44109.0</v>
      </c>
      <c r="B63" s="42" t="s">
        <v>114</v>
      </c>
      <c r="C63" s="30">
        <v>20.0</v>
      </c>
      <c r="D63" s="31" t="s">
        <v>41</v>
      </c>
      <c r="E63" s="43">
        <v>530.0</v>
      </c>
      <c r="F63" s="43">
        <v>222.0</v>
      </c>
      <c r="G63" s="43">
        <v>286.0</v>
      </c>
      <c r="H63" s="43">
        <v>292.0</v>
      </c>
      <c r="I63" s="43">
        <v>185.99</v>
      </c>
      <c r="J63" s="43">
        <v>402.95</v>
      </c>
      <c r="K63" s="44"/>
      <c r="L63" s="44"/>
      <c r="M63" s="44"/>
      <c r="N63" s="44"/>
      <c r="O63" s="44"/>
      <c r="P63" s="44"/>
      <c r="Q63" s="44"/>
      <c r="R63" s="44"/>
      <c r="S63" s="45">
        <v>217.46</v>
      </c>
      <c r="T63" s="34">
        <f t="shared" si="13"/>
        <v>305.2</v>
      </c>
      <c r="U63" s="34">
        <f t="shared" si="14"/>
        <v>122.11</v>
      </c>
      <c r="V63" s="35">
        <f t="shared" si="15"/>
        <v>183.09</v>
      </c>
      <c r="W63" s="36">
        <f t="shared" si="16"/>
        <v>427.31</v>
      </c>
    </row>
    <row r="64">
      <c r="A64" s="28">
        <v>44140.0</v>
      </c>
      <c r="B64" s="42" t="s">
        <v>115</v>
      </c>
      <c r="C64" s="30">
        <v>20.0</v>
      </c>
      <c r="D64" s="31" t="s">
        <v>41</v>
      </c>
      <c r="E64" s="43">
        <v>23.0</v>
      </c>
      <c r="F64" s="43">
        <v>15.0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5">
        <v>27.51</v>
      </c>
      <c r="T64" s="34">
        <f t="shared" si="13"/>
        <v>21.84</v>
      </c>
      <c r="U64" s="34">
        <f t="shared" si="14"/>
        <v>6.34</v>
      </c>
      <c r="V64" s="35">
        <f t="shared" si="15"/>
        <v>15.5</v>
      </c>
      <c r="W64" s="36">
        <f t="shared" si="16"/>
        <v>28.18</v>
      </c>
    </row>
    <row r="65">
      <c r="A65" s="28">
        <v>44170.0</v>
      </c>
      <c r="B65" s="42" t="s">
        <v>116</v>
      </c>
      <c r="C65" s="30">
        <v>20.0</v>
      </c>
      <c r="D65" s="31" t="s">
        <v>41</v>
      </c>
      <c r="E65" s="43">
        <v>750.0</v>
      </c>
      <c r="F65" s="43">
        <v>270.0</v>
      </c>
      <c r="G65" s="43">
        <v>650.0</v>
      </c>
      <c r="H65" s="43">
        <v>499.0</v>
      </c>
      <c r="I65" s="43">
        <v>449.9</v>
      </c>
      <c r="J65" s="44"/>
      <c r="K65" s="44"/>
      <c r="L65" s="44"/>
      <c r="M65" s="44"/>
      <c r="N65" s="44"/>
      <c r="O65" s="44"/>
      <c r="P65" s="44"/>
      <c r="Q65" s="44"/>
      <c r="R65" s="44"/>
      <c r="S65" s="45">
        <v>283.84</v>
      </c>
      <c r="T65" s="34">
        <f t="shared" si="13"/>
        <v>483.79</v>
      </c>
      <c r="U65" s="34">
        <f t="shared" si="14"/>
        <v>192.64</v>
      </c>
      <c r="V65" s="35">
        <f t="shared" si="15"/>
        <v>291.15</v>
      </c>
      <c r="W65" s="36">
        <f t="shared" si="16"/>
        <v>676.43</v>
      </c>
    </row>
    <row r="66">
      <c r="A66" s="47" t="s">
        <v>117</v>
      </c>
      <c r="B66" s="42" t="s">
        <v>118</v>
      </c>
      <c r="C66" s="30">
        <v>20.0</v>
      </c>
      <c r="D66" s="31" t="s">
        <v>41</v>
      </c>
      <c r="E66" s="43">
        <v>400.0</v>
      </c>
      <c r="F66" s="43">
        <v>89.0</v>
      </c>
      <c r="G66" s="43">
        <v>750.0</v>
      </c>
      <c r="H66" s="43">
        <v>159.99</v>
      </c>
      <c r="I66" s="43">
        <v>190.0</v>
      </c>
      <c r="J66" s="43">
        <v>356.0</v>
      </c>
      <c r="K66" s="44"/>
      <c r="L66" s="44"/>
      <c r="M66" s="44"/>
      <c r="N66" s="44"/>
      <c r="O66" s="44"/>
      <c r="P66" s="44"/>
      <c r="Q66" s="44"/>
      <c r="R66" s="44"/>
      <c r="S66" s="45">
        <v>106.6</v>
      </c>
      <c r="T66" s="34">
        <f t="shared" si="13"/>
        <v>293.08</v>
      </c>
      <c r="U66" s="34">
        <f t="shared" si="14"/>
        <v>234.14</v>
      </c>
      <c r="V66" s="35">
        <f t="shared" si="15"/>
        <v>58.94</v>
      </c>
      <c r="W66" s="36">
        <f t="shared" si="16"/>
        <v>527.22</v>
      </c>
    </row>
    <row r="67">
      <c r="A67" s="47" t="s">
        <v>119</v>
      </c>
      <c r="B67" s="42" t="s">
        <v>120</v>
      </c>
      <c r="C67" s="30">
        <v>20.0</v>
      </c>
      <c r="D67" s="31" t="s">
        <v>41</v>
      </c>
      <c r="E67" s="43">
        <v>230.0</v>
      </c>
      <c r="F67" s="43">
        <v>66.0</v>
      </c>
      <c r="G67" s="43">
        <v>65.0</v>
      </c>
      <c r="H67" s="43">
        <v>37.43</v>
      </c>
      <c r="I67" s="43">
        <v>45.0</v>
      </c>
      <c r="J67" s="43">
        <v>49.9</v>
      </c>
      <c r="K67" s="44"/>
      <c r="L67" s="44"/>
      <c r="M67" s="44"/>
      <c r="N67" s="44"/>
      <c r="O67" s="44"/>
      <c r="P67" s="44"/>
      <c r="Q67" s="44"/>
      <c r="R67" s="44"/>
      <c r="S67" s="45">
        <v>59.2</v>
      </c>
      <c r="T67" s="34">
        <f t="shared" si="13"/>
        <v>78.93</v>
      </c>
      <c r="U67" s="34">
        <f t="shared" si="14"/>
        <v>67.44</v>
      </c>
      <c r="V67" s="35">
        <f t="shared" si="15"/>
        <v>11.49</v>
      </c>
      <c r="W67" s="36">
        <f t="shared" si="16"/>
        <v>146.37</v>
      </c>
    </row>
    <row r="68">
      <c r="A68" s="47" t="s">
        <v>121</v>
      </c>
      <c r="B68" s="42" t="s">
        <v>122</v>
      </c>
      <c r="C68" s="30">
        <v>20.0</v>
      </c>
      <c r="D68" s="31" t="s">
        <v>41</v>
      </c>
      <c r="E68" s="43">
        <v>180.0</v>
      </c>
      <c r="F68" s="43">
        <v>64.0</v>
      </c>
      <c r="G68" s="43">
        <v>72.0</v>
      </c>
      <c r="H68" s="43">
        <v>60.0</v>
      </c>
      <c r="I68" s="43">
        <v>54.99</v>
      </c>
      <c r="J68" s="43">
        <v>80.0</v>
      </c>
      <c r="K68" s="44"/>
      <c r="L68" s="44"/>
      <c r="M68" s="44"/>
      <c r="N68" s="44"/>
      <c r="O68" s="44"/>
      <c r="P68" s="44"/>
      <c r="Q68" s="44"/>
      <c r="R68" s="44"/>
      <c r="S68" s="45">
        <v>57.94</v>
      </c>
      <c r="T68" s="34">
        <f t="shared" si="13"/>
        <v>81.28</v>
      </c>
      <c r="U68" s="34">
        <f t="shared" si="14"/>
        <v>44.39</v>
      </c>
      <c r="V68" s="35">
        <f t="shared" si="15"/>
        <v>36.89</v>
      </c>
      <c r="W68" s="36">
        <f t="shared" si="16"/>
        <v>125.67</v>
      </c>
    </row>
    <row r="69">
      <c r="A69" s="47" t="s">
        <v>123</v>
      </c>
      <c r="B69" s="42" t="s">
        <v>124</v>
      </c>
      <c r="C69" s="30">
        <v>20.0</v>
      </c>
      <c r="D69" s="31" t="s">
        <v>41</v>
      </c>
      <c r="E69" s="43">
        <v>30.0</v>
      </c>
      <c r="F69" s="43">
        <v>20.0</v>
      </c>
      <c r="G69" s="43">
        <v>5.0</v>
      </c>
      <c r="H69" s="43">
        <v>0.34</v>
      </c>
      <c r="I69" s="43">
        <v>0.49</v>
      </c>
      <c r="J69" s="43">
        <v>4.13</v>
      </c>
      <c r="K69" s="44"/>
      <c r="L69" s="44"/>
      <c r="M69" s="44"/>
      <c r="N69" s="44"/>
      <c r="O69" s="44"/>
      <c r="P69" s="44"/>
      <c r="Q69" s="44"/>
      <c r="R69" s="44"/>
      <c r="S69" s="45">
        <v>20.84</v>
      </c>
      <c r="T69" s="34">
        <f t="shared" si="13"/>
        <v>11.54</v>
      </c>
      <c r="U69" s="34">
        <f t="shared" si="14"/>
        <v>11.86</v>
      </c>
      <c r="V69" s="35">
        <f t="shared" si="15"/>
        <v>-0.32</v>
      </c>
      <c r="W69" s="36">
        <f t="shared" si="16"/>
        <v>23.4</v>
      </c>
    </row>
    <row r="70">
      <c r="A70" s="47" t="s">
        <v>125</v>
      </c>
      <c r="B70" s="42" t="s">
        <v>126</v>
      </c>
      <c r="C70" s="30">
        <v>20.0</v>
      </c>
      <c r="D70" s="31" t="s">
        <v>41</v>
      </c>
      <c r="E70" s="43">
        <v>30.0</v>
      </c>
      <c r="F70" s="43">
        <v>14.0</v>
      </c>
      <c r="G70" s="43">
        <v>1.25</v>
      </c>
      <c r="H70" s="43">
        <v>1.5</v>
      </c>
      <c r="I70" s="43">
        <v>1.53</v>
      </c>
      <c r="J70" s="43">
        <v>1.7</v>
      </c>
      <c r="K70" s="44"/>
      <c r="L70" s="44"/>
      <c r="M70" s="44"/>
      <c r="N70" s="44"/>
      <c r="O70" s="44"/>
      <c r="P70" s="44"/>
      <c r="Q70" s="44"/>
      <c r="R70" s="44"/>
      <c r="S70" s="45">
        <v>22.68</v>
      </c>
      <c r="T70" s="34">
        <f t="shared" si="13"/>
        <v>10.38</v>
      </c>
      <c r="U70" s="34">
        <f t="shared" si="14"/>
        <v>12.01</v>
      </c>
      <c r="V70" s="35">
        <f t="shared" si="15"/>
        <v>-1.63</v>
      </c>
      <c r="W70" s="36">
        <f t="shared" si="16"/>
        <v>22.39</v>
      </c>
    </row>
    <row r="71">
      <c r="A71" s="47" t="s">
        <v>127</v>
      </c>
      <c r="B71" s="42" t="s">
        <v>128</v>
      </c>
      <c r="C71" s="30">
        <v>20.0</v>
      </c>
      <c r="D71" s="31" t="s">
        <v>41</v>
      </c>
      <c r="E71" s="43">
        <v>430.0</v>
      </c>
      <c r="F71" s="43">
        <v>270.0</v>
      </c>
      <c r="G71" s="43">
        <v>180.0</v>
      </c>
      <c r="H71" s="43">
        <v>261.0</v>
      </c>
      <c r="I71" s="43">
        <v>339.89</v>
      </c>
      <c r="J71" s="43">
        <v>135.26</v>
      </c>
      <c r="K71" s="44"/>
      <c r="L71" s="44"/>
      <c r="M71" s="44"/>
      <c r="N71" s="44"/>
      <c r="O71" s="44"/>
      <c r="P71" s="44"/>
      <c r="Q71" s="44"/>
      <c r="R71" s="44"/>
      <c r="S71" s="45">
        <v>304.16</v>
      </c>
      <c r="T71" s="34">
        <f t="shared" si="13"/>
        <v>274.33</v>
      </c>
      <c r="U71" s="34">
        <f t="shared" si="14"/>
        <v>98.2</v>
      </c>
      <c r="V71" s="35">
        <f t="shared" si="15"/>
        <v>176.13</v>
      </c>
      <c r="W71" s="36">
        <f t="shared" si="16"/>
        <v>372.53</v>
      </c>
    </row>
    <row r="72">
      <c r="A72" s="47" t="s">
        <v>129</v>
      </c>
      <c r="B72" s="42" t="s">
        <v>130</v>
      </c>
      <c r="C72" s="30">
        <v>20.0</v>
      </c>
      <c r="D72" s="31" t="s">
        <v>41</v>
      </c>
      <c r="E72" s="43">
        <v>70.0</v>
      </c>
      <c r="F72" s="43">
        <v>27.0</v>
      </c>
      <c r="G72" s="43">
        <v>65.5</v>
      </c>
      <c r="H72" s="43">
        <v>12.25</v>
      </c>
      <c r="I72" s="43">
        <v>40.47</v>
      </c>
      <c r="J72" s="43">
        <v>54.45</v>
      </c>
      <c r="K72" s="44"/>
      <c r="L72" s="44"/>
      <c r="M72" s="44"/>
      <c r="N72" s="44"/>
      <c r="O72" s="44"/>
      <c r="P72" s="44"/>
      <c r="Q72" s="44"/>
      <c r="R72" s="44"/>
      <c r="S72" s="45">
        <v>29.35</v>
      </c>
      <c r="T72" s="34">
        <f t="shared" si="13"/>
        <v>42.72</v>
      </c>
      <c r="U72" s="34">
        <f t="shared" si="14"/>
        <v>21.45</v>
      </c>
      <c r="V72" s="35">
        <f t="shared" si="15"/>
        <v>21.27</v>
      </c>
      <c r="W72" s="36">
        <f t="shared" si="16"/>
        <v>64.17</v>
      </c>
    </row>
    <row r="73">
      <c r="A73" s="47" t="s">
        <v>131</v>
      </c>
      <c r="B73" s="42" t="s">
        <v>132</v>
      </c>
      <c r="C73" s="30">
        <v>20.0</v>
      </c>
      <c r="D73" s="31" t="s">
        <v>41</v>
      </c>
      <c r="E73" s="43">
        <v>170.0</v>
      </c>
      <c r="F73" s="43">
        <v>81.0</v>
      </c>
      <c r="G73" s="43">
        <v>55.0</v>
      </c>
      <c r="H73" s="43">
        <v>13.8</v>
      </c>
      <c r="I73" s="43">
        <v>63.25</v>
      </c>
      <c r="J73" s="43"/>
      <c r="K73" s="44"/>
      <c r="L73" s="44"/>
      <c r="M73" s="44"/>
      <c r="N73" s="44"/>
      <c r="O73" s="44"/>
      <c r="P73" s="44"/>
      <c r="Q73" s="44"/>
      <c r="R73" s="44"/>
      <c r="S73" s="45">
        <v>62.39</v>
      </c>
      <c r="T73" s="34">
        <f t="shared" si="13"/>
        <v>74.24</v>
      </c>
      <c r="U73" s="34">
        <f t="shared" si="14"/>
        <v>51.96</v>
      </c>
      <c r="V73" s="35">
        <f t="shared" si="15"/>
        <v>22.28</v>
      </c>
      <c r="W73" s="36">
        <f t="shared" si="16"/>
        <v>126.2</v>
      </c>
    </row>
    <row r="74">
      <c r="A74" s="47" t="s">
        <v>133</v>
      </c>
      <c r="B74" s="42" t="s">
        <v>134</v>
      </c>
      <c r="C74" s="30">
        <v>20.0</v>
      </c>
      <c r="D74" s="31" t="s">
        <v>41</v>
      </c>
      <c r="E74" s="43">
        <v>50.0</v>
      </c>
      <c r="F74" s="43">
        <v>38.0</v>
      </c>
      <c r="G74" s="43">
        <v>15.0</v>
      </c>
      <c r="H74" s="43">
        <v>60.0</v>
      </c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5">
        <v>38.77</v>
      </c>
      <c r="T74" s="34">
        <f t="shared" si="13"/>
        <v>40.35</v>
      </c>
      <c r="U74" s="34">
        <f t="shared" si="14"/>
        <v>16.81</v>
      </c>
      <c r="V74" s="35">
        <f t="shared" si="15"/>
        <v>23.54</v>
      </c>
      <c r="W74" s="36">
        <f t="shared" si="16"/>
        <v>57.16</v>
      </c>
    </row>
    <row r="75">
      <c r="A75" s="47" t="s">
        <v>135</v>
      </c>
      <c r="B75" s="42" t="s">
        <v>136</v>
      </c>
      <c r="C75" s="30">
        <v>20.0</v>
      </c>
      <c r="D75" s="31" t="s">
        <v>41</v>
      </c>
      <c r="E75" s="43">
        <v>180.0</v>
      </c>
      <c r="F75" s="43">
        <v>35.0</v>
      </c>
      <c r="G75" s="43">
        <v>18.5</v>
      </c>
      <c r="H75" s="43">
        <v>41.0</v>
      </c>
      <c r="I75" s="43">
        <v>72.67</v>
      </c>
      <c r="J75" s="43">
        <v>59.99</v>
      </c>
      <c r="K75" s="44"/>
      <c r="L75" s="44"/>
      <c r="M75" s="44"/>
      <c r="N75" s="44"/>
      <c r="O75" s="44"/>
      <c r="P75" s="44"/>
      <c r="Q75" s="44"/>
      <c r="R75" s="44"/>
      <c r="S75" s="45">
        <v>33.54</v>
      </c>
      <c r="T75" s="34">
        <f t="shared" si="13"/>
        <v>62.96</v>
      </c>
      <c r="U75" s="34">
        <f t="shared" si="14"/>
        <v>54.63</v>
      </c>
      <c r="V75" s="35">
        <f t="shared" si="15"/>
        <v>8.33</v>
      </c>
      <c r="W75" s="36">
        <f t="shared" si="16"/>
        <v>117.59</v>
      </c>
    </row>
    <row r="76">
      <c r="A76" s="47" t="s">
        <v>137</v>
      </c>
      <c r="B76" s="42" t="s">
        <v>138</v>
      </c>
      <c r="C76" s="30">
        <v>20.0</v>
      </c>
      <c r="D76" s="31" t="s">
        <v>41</v>
      </c>
      <c r="E76" s="43">
        <v>35.0</v>
      </c>
      <c r="F76" s="43">
        <v>15.0</v>
      </c>
      <c r="G76" s="44"/>
      <c r="H76" s="43">
        <v>5.44</v>
      </c>
      <c r="I76" s="43">
        <v>5.17</v>
      </c>
      <c r="J76" s="44"/>
      <c r="K76" s="44"/>
      <c r="L76" s="44"/>
      <c r="M76" s="44"/>
      <c r="N76" s="44"/>
      <c r="O76" s="44"/>
      <c r="P76" s="44"/>
      <c r="Q76" s="44"/>
      <c r="R76" s="44"/>
      <c r="S76" s="45">
        <v>26.34</v>
      </c>
      <c r="T76" s="34">
        <f t="shared" si="13"/>
        <v>17.39</v>
      </c>
      <c r="U76" s="34">
        <f t="shared" si="14"/>
        <v>13.12</v>
      </c>
      <c r="V76" s="35">
        <f t="shared" si="15"/>
        <v>4.27</v>
      </c>
      <c r="W76" s="36">
        <f t="shared" si="16"/>
        <v>30.51</v>
      </c>
    </row>
    <row r="77">
      <c r="A77" s="47" t="s">
        <v>139</v>
      </c>
      <c r="B77" s="42" t="s">
        <v>140</v>
      </c>
      <c r="C77" s="30">
        <v>20.0</v>
      </c>
      <c r="D77" s="31" t="s">
        <v>41</v>
      </c>
      <c r="E77" s="43">
        <v>190.0</v>
      </c>
      <c r="F77" s="43">
        <v>76.0</v>
      </c>
      <c r="G77" s="44"/>
      <c r="H77" s="43">
        <v>109.99</v>
      </c>
      <c r="I77" s="43">
        <v>95.55</v>
      </c>
      <c r="J77" s="43">
        <v>86.99</v>
      </c>
      <c r="K77" s="44"/>
      <c r="L77" s="44"/>
      <c r="M77" s="44"/>
      <c r="N77" s="44"/>
      <c r="O77" s="44"/>
      <c r="P77" s="44"/>
      <c r="Q77" s="44"/>
      <c r="R77" s="44"/>
      <c r="S77" s="45">
        <v>71.18</v>
      </c>
      <c r="T77" s="34">
        <f t="shared" si="13"/>
        <v>104.95</v>
      </c>
      <c r="U77" s="34">
        <f t="shared" si="14"/>
        <v>43.93</v>
      </c>
      <c r="V77" s="35">
        <f t="shared" si="15"/>
        <v>61.02</v>
      </c>
      <c r="W77" s="36">
        <f t="shared" si="16"/>
        <v>148.88</v>
      </c>
    </row>
    <row r="78">
      <c r="A78" s="47" t="s">
        <v>141</v>
      </c>
      <c r="B78" s="42" t="s">
        <v>142</v>
      </c>
      <c r="C78" s="30">
        <v>20.0</v>
      </c>
      <c r="D78" s="31" t="s">
        <v>41</v>
      </c>
      <c r="E78" s="43">
        <v>70.0</v>
      </c>
      <c r="F78" s="43">
        <v>50.0</v>
      </c>
      <c r="G78" s="43">
        <v>25.2</v>
      </c>
      <c r="H78" s="43">
        <v>18.25</v>
      </c>
      <c r="I78" s="43">
        <v>18.8</v>
      </c>
      <c r="J78" s="43">
        <v>19.6</v>
      </c>
      <c r="K78" s="44"/>
      <c r="L78" s="44"/>
      <c r="M78" s="44"/>
      <c r="N78" s="44"/>
      <c r="O78" s="44"/>
      <c r="P78" s="44"/>
      <c r="Q78" s="44"/>
      <c r="R78" s="44"/>
      <c r="S78" s="45">
        <v>47.06</v>
      </c>
      <c r="T78" s="34">
        <f t="shared" si="13"/>
        <v>35.56</v>
      </c>
      <c r="U78" s="34">
        <f t="shared" si="14"/>
        <v>20.29</v>
      </c>
      <c r="V78" s="35">
        <f t="shared" si="15"/>
        <v>15.27</v>
      </c>
      <c r="W78" s="36">
        <f t="shared" si="16"/>
        <v>55.85</v>
      </c>
    </row>
    <row r="79">
      <c r="A79" s="47" t="s">
        <v>143</v>
      </c>
      <c r="B79" s="42" t="s">
        <v>144</v>
      </c>
      <c r="C79" s="30">
        <v>20.0</v>
      </c>
      <c r="D79" s="31" t="s">
        <v>41</v>
      </c>
      <c r="E79" s="43">
        <v>1700.0</v>
      </c>
      <c r="F79" s="43">
        <v>900.0</v>
      </c>
      <c r="G79" s="44"/>
      <c r="H79" s="43">
        <v>565.9</v>
      </c>
      <c r="I79" s="43">
        <v>850.76</v>
      </c>
      <c r="J79" s="43">
        <v>874.99</v>
      </c>
      <c r="K79" s="44"/>
      <c r="L79" s="44"/>
      <c r="M79" s="44"/>
      <c r="N79" s="44"/>
      <c r="O79" s="44"/>
      <c r="P79" s="44"/>
      <c r="Q79" s="44"/>
      <c r="R79" s="44"/>
      <c r="S79" s="160"/>
      <c r="T79" s="34">
        <f t="shared" si="13"/>
        <v>978.33</v>
      </c>
      <c r="U79" s="34">
        <f t="shared" si="14"/>
        <v>425.44</v>
      </c>
      <c r="V79" s="35">
        <f t="shared" si="15"/>
        <v>552.89</v>
      </c>
      <c r="W79" s="36">
        <f t="shared" si="16"/>
        <v>1403.77</v>
      </c>
    </row>
    <row r="80">
      <c r="A80" s="47" t="s">
        <v>145</v>
      </c>
      <c r="B80" s="42" t="s">
        <v>146</v>
      </c>
      <c r="C80" s="30">
        <v>20.0</v>
      </c>
      <c r="D80" s="31" t="s">
        <v>41</v>
      </c>
      <c r="E80" s="43">
        <v>130.0</v>
      </c>
      <c r="F80" s="43">
        <v>58.0</v>
      </c>
      <c r="G80" s="44"/>
      <c r="H80" s="43">
        <v>199.0</v>
      </c>
      <c r="I80" s="43">
        <v>159.1</v>
      </c>
      <c r="J80" s="44"/>
      <c r="K80" s="44"/>
      <c r="L80" s="44"/>
      <c r="M80" s="44"/>
      <c r="N80" s="44"/>
      <c r="O80" s="44"/>
      <c r="P80" s="44"/>
      <c r="Q80" s="44"/>
      <c r="R80" s="44"/>
      <c r="S80" s="45">
        <v>57.9</v>
      </c>
      <c r="T80" s="34">
        <f t="shared" si="13"/>
        <v>120.8</v>
      </c>
      <c r="U80" s="34">
        <f t="shared" si="14"/>
        <v>62.38</v>
      </c>
      <c r="V80" s="35">
        <f t="shared" si="15"/>
        <v>58.42</v>
      </c>
      <c r="W80" s="36">
        <f t="shared" si="16"/>
        <v>183.18</v>
      </c>
    </row>
    <row r="81">
      <c r="A81" s="47" t="s">
        <v>147</v>
      </c>
      <c r="B81" s="42" t="s">
        <v>148</v>
      </c>
      <c r="C81" s="30">
        <v>20.0</v>
      </c>
      <c r="D81" s="31" t="s">
        <v>41</v>
      </c>
      <c r="E81" s="43">
        <v>230.0</v>
      </c>
      <c r="F81" s="43">
        <v>128.0</v>
      </c>
      <c r="G81" s="44"/>
      <c r="H81" s="43">
        <v>125.0</v>
      </c>
      <c r="I81" s="43">
        <v>103.8</v>
      </c>
      <c r="J81" s="43">
        <v>109.26</v>
      </c>
      <c r="K81" s="44"/>
      <c r="L81" s="44"/>
      <c r="M81" s="44"/>
      <c r="N81" s="44"/>
      <c r="O81" s="44"/>
      <c r="P81" s="44"/>
      <c r="Q81" s="44"/>
      <c r="R81" s="44"/>
      <c r="S81" s="45">
        <v>140.48</v>
      </c>
      <c r="T81" s="34">
        <f t="shared" si="13"/>
        <v>139.42</v>
      </c>
      <c r="U81" s="34">
        <f t="shared" si="14"/>
        <v>46.31</v>
      </c>
      <c r="V81" s="35">
        <f t="shared" si="15"/>
        <v>93.11</v>
      </c>
      <c r="W81" s="36">
        <f t="shared" si="16"/>
        <v>185.73</v>
      </c>
    </row>
    <row r="82">
      <c r="A82" s="47" t="s">
        <v>149</v>
      </c>
      <c r="B82" s="42" t="s">
        <v>150</v>
      </c>
      <c r="C82" s="30">
        <v>20.0</v>
      </c>
      <c r="D82" s="31" t="s">
        <v>41</v>
      </c>
      <c r="E82" s="43">
        <v>140.0</v>
      </c>
      <c r="F82" s="43">
        <v>98.0</v>
      </c>
      <c r="G82" s="44"/>
      <c r="H82" s="43">
        <v>74.99</v>
      </c>
      <c r="I82" s="43">
        <v>133.96</v>
      </c>
      <c r="J82" s="43">
        <v>90.0</v>
      </c>
      <c r="K82" s="44"/>
      <c r="L82" s="44"/>
      <c r="M82" s="44"/>
      <c r="N82" s="44"/>
      <c r="O82" s="44"/>
      <c r="P82" s="44"/>
      <c r="Q82" s="44"/>
      <c r="R82" s="44"/>
      <c r="S82" s="45">
        <v>90.22</v>
      </c>
      <c r="T82" s="34">
        <f t="shared" si="13"/>
        <v>104.53</v>
      </c>
      <c r="U82" s="34">
        <f t="shared" si="14"/>
        <v>26.29</v>
      </c>
      <c r="V82" s="35">
        <f t="shared" si="15"/>
        <v>78.24</v>
      </c>
      <c r="W82" s="36">
        <f t="shared" si="16"/>
        <v>130.82</v>
      </c>
    </row>
    <row r="83">
      <c r="A83" s="47" t="s">
        <v>151</v>
      </c>
      <c r="B83" s="42" t="s">
        <v>152</v>
      </c>
      <c r="C83" s="30">
        <v>20.0</v>
      </c>
      <c r="D83" s="31" t="s">
        <v>41</v>
      </c>
      <c r="E83" s="43">
        <v>630.0</v>
      </c>
      <c r="F83" s="43">
        <v>370.0</v>
      </c>
      <c r="G83" s="43">
        <v>380.0</v>
      </c>
      <c r="H83" s="43">
        <v>195.69</v>
      </c>
      <c r="I83" s="43">
        <v>294.16</v>
      </c>
      <c r="J83" s="43">
        <v>488.0</v>
      </c>
      <c r="K83" s="44"/>
      <c r="L83" s="44"/>
      <c r="M83" s="44"/>
      <c r="N83" s="44"/>
      <c r="O83" s="44"/>
      <c r="P83" s="44"/>
      <c r="Q83" s="44"/>
      <c r="R83" s="44"/>
      <c r="S83" s="45">
        <v>396.31</v>
      </c>
      <c r="T83" s="34">
        <f t="shared" si="13"/>
        <v>393.45</v>
      </c>
      <c r="U83" s="34">
        <f t="shared" si="14"/>
        <v>138.2</v>
      </c>
      <c r="V83" s="35">
        <f t="shared" si="15"/>
        <v>255.25</v>
      </c>
      <c r="W83" s="36">
        <f t="shared" si="16"/>
        <v>531.65</v>
      </c>
    </row>
    <row r="84">
      <c r="A84" s="149" t="s">
        <v>153</v>
      </c>
      <c r="B84" s="42" t="s">
        <v>154</v>
      </c>
      <c r="C84" s="30">
        <v>20.0</v>
      </c>
      <c r="D84" s="31" t="s">
        <v>41</v>
      </c>
      <c r="E84" s="43">
        <v>98.0</v>
      </c>
      <c r="F84" s="43">
        <v>70.0</v>
      </c>
      <c r="G84" s="43">
        <v>45.0</v>
      </c>
      <c r="H84" s="43">
        <v>79.99</v>
      </c>
      <c r="I84" s="43">
        <v>49.9</v>
      </c>
      <c r="J84" s="43">
        <v>68.0</v>
      </c>
      <c r="K84" s="44"/>
      <c r="L84" s="44"/>
      <c r="M84" s="44"/>
      <c r="N84" s="44"/>
      <c r="O84" s="44"/>
      <c r="P84" s="44"/>
      <c r="Q84" s="44"/>
      <c r="R84" s="44"/>
      <c r="S84" s="45">
        <v>60.78</v>
      </c>
      <c r="T84" s="34">
        <f t="shared" si="13"/>
        <v>67.38</v>
      </c>
      <c r="U84" s="34">
        <f t="shared" si="14"/>
        <v>18.05</v>
      </c>
      <c r="V84" s="35">
        <f t="shared" si="15"/>
        <v>49.33</v>
      </c>
      <c r="W84" s="36">
        <f t="shared" si="16"/>
        <v>85.43</v>
      </c>
    </row>
    <row r="85">
      <c r="A85" s="53">
        <v>6.0</v>
      </c>
      <c r="B85" s="54" t="s">
        <v>155</v>
      </c>
      <c r="C85" s="55">
        <v>457.0</v>
      </c>
      <c r="D85" s="56" t="s">
        <v>41</v>
      </c>
      <c r="E85" s="57">
        <v>345.0</v>
      </c>
      <c r="F85" s="57">
        <v>188.0</v>
      </c>
      <c r="G85" s="57">
        <v>285.0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9">
        <v>199.79</v>
      </c>
      <c r="T85" s="60">
        <f t="shared" si="13"/>
        <v>254.45</v>
      </c>
      <c r="U85" s="60">
        <f t="shared" si="14"/>
        <v>74.24</v>
      </c>
      <c r="V85" s="61">
        <f t="shared" si="15"/>
        <v>180.21</v>
      </c>
      <c r="W85" s="62">
        <f t="shared" si="16"/>
        <v>328.69</v>
      </c>
    </row>
    <row r="86">
      <c r="A86" s="161"/>
      <c r="B86" s="162"/>
      <c r="C86" s="147"/>
      <c r="D86" s="147"/>
      <c r="S86" s="68"/>
    </row>
    <row r="87" ht="24.0" customHeight="1">
      <c r="A87" s="161"/>
      <c r="B87" s="162"/>
      <c r="C87" s="147"/>
      <c r="D87" s="147"/>
    </row>
    <row r="88">
      <c r="A88" s="69" t="str">
        <f t="shared" ref="A88:R88" si="17">IF(A1="","",A1)</f>
        <v/>
      </c>
      <c r="B88" s="70" t="str">
        <f t="shared" si="17"/>
        <v/>
      </c>
      <c r="C88" s="71" t="str">
        <f t="shared" si="17"/>
        <v/>
      </c>
      <c r="D88" s="72" t="str">
        <f t="shared" si="17"/>
        <v/>
      </c>
      <c r="E88" s="7" t="str">
        <f t="shared" si="17"/>
        <v/>
      </c>
      <c r="F88" s="7" t="str">
        <f t="shared" si="17"/>
        <v/>
      </c>
      <c r="G88" s="7" t="str">
        <f t="shared" si="17"/>
        <v/>
      </c>
      <c r="H88" s="7" t="str">
        <f t="shared" si="17"/>
        <v/>
      </c>
      <c r="I88" s="7" t="str">
        <f t="shared" si="17"/>
        <v/>
      </c>
      <c r="J88" s="7" t="str">
        <f t="shared" si="17"/>
        <v/>
      </c>
      <c r="K88" s="7" t="str">
        <f t="shared" si="17"/>
        <v/>
      </c>
      <c r="L88" s="7" t="str">
        <f t="shared" si="17"/>
        <v/>
      </c>
      <c r="M88" s="7" t="str">
        <f t="shared" si="17"/>
        <v/>
      </c>
      <c r="N88" s="7" t="str">
        <f t="shared" si="17"/>
        <v/>
      </c>
      <c r="O88" s="7" t="str">
        <f t="shared" si="17"/>
        <v/>
      </c>
      <c r="P88" s="7" t="str">
        <f t="shared" si="17"/>
        <v/>
      </c>
      <c r="Q88" s="7" t="str">
        <f t="shared" si="17"/>
        <v/>
      </c>
      <c r="R88" s="7" t="str">
        <f t="shared" si="17"/>
        <v/>
      </c>
      <c r="S88" s="7" t="str">
        <f>IF('Circunscrição I'!R1="","",'Circunscrição I'!R1)</f>
        <v/>
      </c>
      <c r="T88" s="73"/>
      <c r="U88" s="74"/>
      <c r="V88" s="73"/>
      <c r="W88" s="74"/>
    </row>
    <row r="89">
      <c r="A89" s="76" t="str">
        <f t="shared" ref="A89:S89" si="18">IF(A2="","",A2)</f>
        <v>Item</v>
      </c>
      <c r="B89" s="76" t="str">
        <f t="shared" si="18"/>
        <v>Descrição</v>
      </c>
      <c r="C89" s="76" t="str">
        <f t="shared" si="18"/>
        <v>Qtde</v>
      </c>
      <c r="D89" s="76" t="str">
        <f t="shared" si="18"/>
        <v>Unidade</v>
      </c>
      <c r="E89" s="76" t="str">
        <f t="shared" si="18"/>
        <v>GH</v>
      </c>
      <c r="F89" s="76" t="str">
        <f t="shared" si="18"/>
        <v>Monar</v>
      </c>
      <c r="G89" s="76" t="str">
        <f t="shared" si="18"/>
        <v>SRV</v>
      </c>
      <c r="H89" s="76" t="str">
        <f t="shared" si="18"/>
        <v>Internet 1 </v>
      </c>
      <c r="I89" s="76" t="str">
        <f t="shared" si="18"/>
        <v>Internet 2</v>
      </c>
      <c r="J89" s="76" t="str">
        <f t="shared" si="18"/>
        <v>Internet 3</v>
      </c>
      <c r="K89" s="76" t="str">
        <f t="shared" si="18"/>
        <v>BP1</v>
      </c>
      <c r="L89" s="76" t="str">
        <f t="shared" si="18"/>
        <v>BP2</v>
      </c>
      <c r="M89" s="76" t="str">
        <f t="shared" si="18"/>
        <v>BP3</v>
      </c>
      <c r="N89" s="76" t="str">
        <f t="shared" si="18"/>
        <v>BP4</v>
      </c>
      <c r="O89" s="76" t="str">
        <f t="shared" si="18"/>
        <v>BP5</v>
      </c>
      <c r="P89" s="76" t="str">
        <f t="shared" si="18"/>
        <v>BP6</v>
      </c>
      <c r="Q89" s="76" t="str">
        <f t="shared" si="18"/>
        <v>BP7</v>
      </c>
      <c r="R89" s="76" t="str">
        <f t="shared" si="18"/>
        <v>BP8</v>
      </c>
      <c r="S89" s="77" t="str">
        <f t="shared" si="18"/>
        <v>Ata 016/2019</v>
      </c>
      <c r="T89" s="78" t="s">
        <v>156</v>
      </c>
      <c r="U89" s="79"/>
      <c r="V89" s="78"/>
      <c r="W89" s="79"/>
    </row>
    <row r="90">
      <c r="A90" s="80"/>
      <c r="B90" s="81"/>
      <c r="C90" s="82"/>
      <c r="D90" s="83"/>
      <c r="E90" s="12" t="str">
        <f t="shared" ref="E90:S90" si="19">IF(E3="","",E3)</f>
        <v/>
      </c>
      <c r="F90" s="12" t="str">
        <f t="shared" si="19"/>
        <v/>
      </c>
      <c r="G90" s="12" t="str">
        <f t="shared" si="19"/>
        <v/>
      </c>
      <c r="H90" s="12" t="str">
        <f t="shared" si="19"/>
        <v/>
      </c>
      <c r="I90" s="12" t="str">
        <f t="shared" si="19"/>
        <v/>
      </c>
      <c r="J90" s="12" t="str">
        <f t="shared" si="19"/>
        <v/>
      </c>
      <c r="K90" s="12" t="str">
        <f t="shared" si="19"/>
        <v/>
      </c>
      <c r="L90" s="12" t="str">
        <f t="shared" si="19"/>
        <v/>
      </c>
      <c r="M90" s="12" t="str">
        <f t="shared" si="19"/>
        <v/>
      </c>
      <c r="N90" s="12" t="str">
        <f t="shared" si="19"/>
        <v/>
      </c>
      <c r="O90" s="12" t="str">
        <f t="shared" si="19"/>
        <v/>
      </c>
      <c r="P90" s="12" t="str">
        <f t="shared" si="19"/>
        <v/>
      </c>
      <c r="Q90" s="12" t="str">
        <f t="shared" si="19"/>
        <v/>
      </c>
      <c r="R90" s="12" t="str">
        <f t="shared" si="19"/>
        <v/>
      </c>
      <c r="S90" s="12" t="str">
        <f t="shared" si="19"/>
        <v/>
      </c>
      <c r="T90" s="78" t="s">
        <v>157</v>
      </c>
      <c r="U90" s="79"/>
      <c r="V90" s="78" t="s">
        <v>158</v>
      </c>
      <c r="W90" s="79"/>
    </row>
    <row r="91">
      <c r="A91" s="84"/>
      <c r="B91" s="85"/>
      <c r="C91" s="86"/>
      <c r="D91" s="87"/>
      <c r="E91" s="21" t="str">
        <f t="shared" ref="E91:S91" si="20">IF(E4="","",E4)</f>
        <v/>
      </c>
      <c r="F91" s="21" t="str">
        <f t="shared" si="20"/>
        <v/>
      </c>
      <c r="G91" s="21" t="str">
        <f t="shared" si="20"/>
        <v/>
      </c>
      <c r="H91" s="21" t="str">
        <f t="shared" si="20"/>
        <v/>
      </c>
      <c r="I91" s="21" t="str">
        <f t="shared" si="20"/>
        <v/>
      </c>
      <c r="J91" s="21" t="str">
        <f t="shared" si="20"/>
        <v/>
      </c>
      <c r="K91" s="21" t="str">
        <f t="shared" si="20"/>
        <v/>
      </c>
      <c r="L91" s="21" t="str">
        <f t="shared" si="20"/>
        <v/>
      </c>
      <c r="M91" s="21" t="str">
        <f t="shared" si="20"/>
        <v/>
      </c>
      <c r="N91" s="21" t="str">
        <f t="shared" si="20"/>
        <v/>
      </c>
      <c r="O91" s="21" t="str">
        <f t="shared" si="20"/>
        <v/>
      </c>
      <c r="P91" s="21" t="str">
        <f t="shared" si="20"/>
        <v/>
      </c>
      <c r="Q91" s="21" t="str">
        <f t="shared" si="20"/>
        <v/>
      </c>
      <c r="R91" s="21" t="str">
        <f t="shared" si="20"/>
        <v/>
      </c>
      <c r="S91" s="21" t="str">
        <f t="shared" si="20"/>
        <v/>
      </c>
      <c r="T91" s="88"/>
      <c r="U91" s="89"/>
      <c r="V91" s="88"/>
      <c r="W91" s="89"/>
    </row>
    <row r="92">
      <c r="A92" s="90">
        <f t="shared" ref="A92:A172" si="21">A5</f>
        <v>1</v>
      </c>
      <c r="B92" s="91" t="str">
        <f t="shared" ref="B92:B172" si="22">IF(B5="","",B5)</f>
        <v>Manutenção Preventiva – Tipo Split</v>
      </c>
      <c r="C92" s="92"/>
      <c r="D92" s="93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95"/>
      <c r="T92" s="96"/>
      <c r="U92" s="96"/>
      <c r="V92" s="95"/>
      <c r="W92" s="97"/>
    </row>
    <row r="93">
      <c r="A93" s="99">
        <f t="shared" si="21"/>
        <v>43831</v>
      </c>
      <c r="B93" s="100" t="str">
        <f t="shared" si="22"/>
        <v>Manutenção Preventiva por Equipamento</v>
      </c>
      <c r="C93" s="101">
        <f t="shared" ref="C93:D93" si="23">IF(C6="","",C6)</f>
        <v>400</v>
      </c>
      <c r="D93" s="101" t="str">
        <f t="shared" si="23"/>
        <v>unid.</v>
      </c>
      <c r="E93" s="116" t="str">
        <f t="shared" ref="E93:S93" si="24">IF(E6&gt;0,IF(AND($V6&lt;=E6,E6&lt;=$W6),E6,"excluído*"),"")</f>
        <v>excluído*</v>
      </c>
      <c r="F93" s="116" t="str">
        <f t="shared" si="24"/>
        <v>excluído*</v>
      </c>
      <c r="G93" s="116">
        <f t="shared" si="24"/>
        <v>450</v>
      </c>
      <c r="H93" s="116" t="str">
        <f t="shared" si="24"/>
        <v/>
      </c>
      <c r="I93" s="116" t="str">
        <f t="shared" si="24"/>
        <v/>
      </c>
      <c r="J93" s="116" t="str">
        <f t="shared" si="24"/>
        <v/>
      </c>
      <c r="K93" s="116">
        <f t="shared" si="24"/>
        <v>654.07</v>
      </c>
      <c r="L93" s="116">
        <f t="shared" si="24"/>
        <v>593.21</v>
      </c>
      <c r="M93" s="116">
        <f t="shared" si="24"/>
        <v>563.65</v>
      </c>
      <c r="N93" s="116">
        <f t="shared" si="24"/>
        <v>520.14</v>
      </c>
      <c r="O93" s="116">
        <f t="shared" si="24"/>
        <v>489.44</v>
      </c>
      <c r="P93" s="116">
        <f t="shared" si="24"/>
        <v>452.02</v>
      </c>
      <c r="Q93" s="116">
        <f t="shared" si="24"/>
        <v>448.51</v>
      </c>
      <c r="R93" s="116">
        <f t="shared" si="24"/>
        <v>414.9</v>
      </c>
      <c r="S93" s="116" t="str">
        <f t="shared" si="24"/>
        <v>excluído*</v>
      </c>
      <c r="T93" s="117">
        <f>IF(SUM(E93:S93)&gt;0,ROUND(AVERAGE(E93:S93),2),"")</f>
        <v>509.55</v>
      </c>
      <c r="U93" s="118"/>
      <c r="V93" s="119">
        <f>IF(T93&lt;&gt;"",T93*C93,"")</f>
        <v>203820</v>
      </c>
      <c r="W93" s="120"/>
    </row>
    <row r="94">
      <c r="A94" s="90">
        <f t="shared" si="21"/>
        <v>2</v>
      </c>
      <c r="B94" s="108" t="str">
        <f t="shared" si="22"/>
        <v>Instalação e Substituição de Condicionadores tipo Split</v>
      </c>
      <c r="C94" s="92"/>
      <c r="D94" s="93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3"/>
      <c r="T94" s="96"/>
      <c r="U94" s="96"/>
      <c r="V94" s="95"/>
      <c r="W94" s="97"/>
    </row>
    <row r="95">
      <c r="A95" s="115">
        <f t="shared" si="21"/>
        <v>43832</v>
      </c>
      <c r="B95" s="100" t="str">
        <f t="shared" si="22"/>
        <v>Retirada e Instalação de condicionador Split</v>
      </c>
      <c r="C95" s="101">
        <f t="shared" ref="C95:D95" si="25">IF(C8="","",C8)</f>
        <v>100</v>
      </c>
      <c r="D95" s="101" t="str">
        <f t="shared" si="25"/>
        <v>unid.</v>
      </c>
      <c r="E95" s="116">
        <f t="shared" ref="E95:S95" si="26">IF(E8&gt;0,IF(AND($V8&lt;=E8,E8&lt;=$W8),E8,"excluído*"),"")</f>
        <v>1200</v>
      </c>
      <c r="F95" s="116" t="str">
        <f t="shared" si="26"/>
        <v>excluído*</v>
      </c>
      <c r="G95" s="116" t="str">
        <f t="shared" si="26"/>
        <v>excluído*</v>
      </c>
      <c r="H95" s="116" t="str">
        <f t="shared" si="26"/>
        <v/>
      </c>
      <c r="I95" s="116" t="str">
        <f t="shared" si="26"/>
        <v/>
      </c>
      <c r="J95" s="116" t="str">
        <f t="shared" si="26"/>
        <v/>
      </c>
      <c r="K95" s="116">
        <f t="shared" si="26"/>
        <v>1350</v>
      </c>
      <c r="L95" s="116">
        <f t="shared" si="26"/>
        <v>1000</v>
      </c>
      <c r="M95" s="116">
        <f t="shared" si="26"/>
        <v>960</v>
      </c>
      <c r="N95" s="116" t="str">
        <f t="shared" si="26"/>
        <v>excluído*</v>
      </c>
      <c r="O95" s="116">
        <f t="shared" si="26"/>
        <v>887.86</v>
      </c>
      <c r="P95" s="116">
        <f t="shared" si="26"/>
        <v>1168</v>
      </c>
      <c r="Q95" s="116" t="str">
        <f t="shared" si="26"/>
        <v>excluído*</v>
      </c>
      <c r="R95" s="116" t="str">
        <f t="shared" si="26"/>
        <v/>
      </c>
      <c r="S95" s="116" t="str">
        <f t="shared" si="26"/>
        <v>excluído*</v>
      </c>
      <c r="T95" s="117">
        <f t="shared" ref="T95:T113" si="29">IF(SUM(E95:S95)&gt;0,ROUND(AVERAGE(E95:S95),2),"")</f>
        <v>1094.31</v>
      </c>
      <c r="U95" s="118"/>
      <c r="V95" s="119">
        <f t="shared" ref="V95:V172" si="30">IF(T95&lt;&gt;"",T95*C95,"")</f>
        <v>109431</v>
      </c>
      <c r="W95" s="120"/>
    </row>
    <row r="96">
      <c r="A96" s="115">
        <f t="shared" si="21"/>
        <v>43863</v>
      </c>
      <c r="B96" s="100" t="str">
        <f t="shared" si="22"/>
        <v>PCI Evaporadora</v>
      </c>
      <c r="C96" s="101">
        <f t="shared" ref="C96:D96" si="27">IF(C9="","",C9)</f>
        <v>100</v>
      </c>
      <c r="D96" s="101" t="str">
        <f t="shared" si="27"/>
        <v>unid.</v>
      </c>
      <c r="E96" s="121" t="str">
        <f t="shared" ref="E96:S96" si="28">IF(E9&gt;0,IF(AND($V9&lt;=E9,E9&lt;=$W9),E9,"excluído*"),"")</f>
        <v>excluído*</v>
      </c>
      <c r="F96" s="121">
        <f t="shared" si="28"/>
        <v>400</v>
      </c>
      <c r="G96" s="121">
        <f t="shared" si="28"/>
        <v>650</v>
      </c>
      <c r="H96" s="121">
        <f t="shared" si="28"/>
        <v>408.95</v>
      </c>
      <c r="I96" s="121">
        <f t="shared" si="28"/>
        <v>616.75</v>
      </c>
      <c r="J96" s="121">
        <f t="shared" si="28"/>
        <v>542.06</v>
      </c>
      <c r="K96" s="121" t="str">
        <f t="shared" si="28"/>
        <v>excluído*</v>
      </c>
      <c r="L96" s="121" t="str">
        <f t="shared" si="28"/>
        <v/>
      </c>
      <c r="M96" s="121" t="str">
        <f t="shared" si="28"/>
        <v/>
      </c>
      <c r="N96" s="121" t="str">
        <f t="shared" si="28"/>
        <v/>
      </c>
      <c r="O96" s="121" t="str">
        <f t="shared" si="28"/>
        <v/>
      </c>
      <c r="P96" s="121" t="str">
        <f t="shared" si="28"/>
        <v/>
      </c>
      <c r="Q96" s="121" t="str">
        <f t="shared" si="28"/>
        <v/>
      </c>
      <c r="R96" s="121" t="str">
        <f t="shared" si="28"/>
        <v/>
      </c>
      <c r="S96" s="121">
        <f t="shared" si="28"/>
        <v>405.22</v>
      </c>
      <c r="T96" s="117">
        <f t="shared" si="29"/>
        <v>503.83</v>
      </c>
      <c r="U96" s="118"/>
      <c r="V96" s="124">
        <f t="shared" si="30"/>
        <v>50383</v>
      </c>
      <c r="W96" s="125"/>
    </row>
    <row r="97">
      <c r="A97" s="115">
        <f t="shared" si="21"/>
        <v>43892</v>
      </c>
      <c r="B97" s="100" t="str">
        <f t="shared" si="22"/>
        <v>Placa de Comando de Condensadora</v>
      </c>
      <c r="C97" s="101">
        <f t="shared" ref="C97:D97" si="31">IF(C10="","",C10)</f>
        <v>70</v>
      </c>
      <c r="D97" s="101" t="str">
        <f t="shared" si="31"/>
        <v>unid.</v>
      </c>
      <c r="E97" s="121">
        <f t="shared" ref="E97:S97" si="32">IF(E10&gt;0,IF(AND($V10&lt;=E10,E10&lt;=$W10),E10,"excluído*"),"")</f>
        <v>800</v>
      </c>
      <c r="F97" s="121" t="str">
        <f t="shared" si="32"/>
        <v>excluído*</v>
      </c>
      <c r="G97" s="121">
        <f t="shared" si="32"/>
        <v>725</v>
      </c>
      <c r="H97" s="121">
        <f t="shared" si="32"/>
        <v>680</v>
      </c>
      <c r="I97" s="121">
        <f t="shared" si="32"/>
        <v>613.95</v>
      </c>
      <c r="J97" s="121">
        <f t="shared" si="32"/>
        <v>740.75</v>
      </c>
      <c r="K97" s="121" t="str">
        <f t="shared" si="32"/>
        <v>excluído*</v>
      </c>
      <c r="L97" s="121">
        <f t="shared" si="32"/>
        <v>1200</v>
      </c>
      <c r="M97" s="121">
        <f t="shared" si="32"/>
        <v>612</v>
      </c>
      <c r="N97" s="121">
        <f t="shared" si="32"/>
        <v>579.2</v>
      </c>
      <c r="O97" s="121">
        <f t="shared" si="32"/>
        <v>769.69</v>
      </c>
      <c r="P97" s="121" t="str">
        <f t="shared" si="32"/>
        <v>excluído*</v>
      </c>
      <c r="Q97" s="121" t="str">
        <f t="shared" si="32"/>
        <v/>
      </c>
      <c r="R97" s="121" t="str">
        <f t="shared" si="32"/>
        <v/>
      </c>
      <c r="S97" s="121" t="str">
        <f t="shared" si="32"/>
        <v>excluído*</v>
      </c>
      <c r="T97" s="117">
        <f t="shared" si="29"/>
        <v>746.73</v>
      </c>
      <c r="U97" s="118"/>
      <c r="V97" s="124">
        <f t="shared" si="30"/>
        <v>52271.1</v>
      </c>
      <c r="W97" s="125"/>
    </row>
    <row r="98">
      <c r="A98" s="115">
        <f t="shared" si="21"/>
        <v>43923</v>
      </c>
      <c r="B98" s="100" t="str">
        <f t="shared" si="22"/>
        <v>Instalação de tubulação ou mangueira para drenos</v>
      </c>
      <c r="C98" s="101">
        <f t="shared" ref="C98:D98" si="33">IF(C11="","",C11)</f>
        <v>500</v>
      </c>
      <c r="D98" s="101" t="str">
        <f t="shared" si="33"/>
        <v>metro</v>
      </c>
      <c r="E98" s="121">
        <f t="shared" ref="E98:S98" si="34">IF(E11&gt;0,IF(AND($V11&lt;=E11,E11&lt;=$W11),E11,"excluído*"),"")</f>
        <v>120</v>
      </c>
      <c r="F98" s="121">
        <f t="shared" si="34"/>
        <v>130</v>
      </c>
      <c r="G98" s="121">
        <f t="shared" si="34"/>
        <v>150</v>
      </c>
      <c r="H98" s="121" t="str">
        <f t="shared" si="34"/>
        <v/>
      </c>
      <c r="I98" s="121" t="str">
        <f t="shared" si="34"/>
        <v/>
      </c>
      <c r="J98" s="121" t="str">
        <f t="shared" si="34"/>
        <v/>
      </c>
      <c r="K98" s="121">
        <f t="shared" si="34"/>
        <v>166.67</v>
      </c>
      <c r="L98" s="121" t="str">
        <f t="shared" si="34"/>
        <v>excluído*</v>
      </c>
      <c r="M98" s="121" t="str">
        <f t="shared" si="34"/>
        <v>excluído*</v>
      </c>
      <c r="N98" s="121" t="str">
        <f t="shared" si="34"/>
        <v/>
      </c>
      <c r="O98" s="121" t="str">
        <f t="shared" si="34"/>
        <v/>
      </c>
      <c r="P98" s="121" t="str">
        <f t="shared" si="34"/>
        <v/>
      </c>
      <c r="Q98" s="121" t="str">
        <f t="shared" si="34"/>
        <v/>
      </c>
      <c r="R98" s="121" t="str">
        <f t="shared" si="34"/>
        <v/>
      </c>
      <c r="S98" s="121">
        <f t="shared" si="34"/>
        <v>123.6</v>
      </c>
      <c r="T98" s="117">
        <f t="shared" si="29"/>
        <v>138.05</v>
      </c>
      <c r="U98" s="118"/>
      <c r="V98" s="124">
        <f t="shared" si="30"/>
        <v>69025</v>
      </c>
      <c r="W98" s="125"/>
    </row>
    <row r="99">
      <c r="A99" s="115">
        <f t="shared" si="21"/>
        <v>43953</v>
      </c>
      <c r="B99" s="100" t="str">
        <f t="shared" si="22"/>
        <v>Isolante térmico para tubos de cobre 1/4”</v>
      </c>
      <c r="C99" s="101">
        <f t="shared" ref="C99:D99" si="35">IF(C12="","",C12)</f>
        <v>300</v>
      </c>
      <c r="D99" s="101" t="str">
        <f t="shared" si="35"/>
        <v>metro</v>
      </c>
      <c r="E99" s="121" t="str">
        <f t="shared" ref="E99:S99" si="36">IF(E12&gt;0,IF(AND($V12&lt;=E12,E12&lt;=$W12),E12,"excluído*"),"")</f>
        <v>excluído*</v>
      </c>
      <c r="F99" s="121">
        <f t="shared" si="36"/>
        <v>3</v>
      </c>
      <c r="G99" s="121">
        <f t="shared" si="36"/>
        <v>3.5</v>
      </c>
      <c r="H99" s="121">
        <f t="shared" si="36"/>
        <v>3.5</v>
      </c>
      <c r="I99" s="121" t="str">
        <f t="shared" si="36"/>
        <v/>
      </c>
      <c r="J99" s="121" t="str">
        <f t="shared" si="36"/>
        <v/>
      </c>
      <c r="K99" s="121" t="str">
        <f t="shared" si="36"/>
        <v/>
      </c>
      <c r="L99" s="121" t="str">
        <f t="shared" si="36"/>
        <v/>
      </c>
      <c r="M99" s="121" t="str">
        <f t="shared" si="36"/>
        <v/>
      </c>
      <c r="N99" s="121" t="str">
        <f t="shared" si="36"/>
        <v/>
      </c>
      <c r="O99" s="121" t="str">
        <f t="shared" si="36"/>
        <v/>
      </c>
      <c r="P99" s="121" t="str">
        <f t="shared" si="36"/>
        <v/>
      </c>
      <c r="Q99" s="121" t="str">
        <f t="shared" si="36"/>
        <v/>
      </c>
      <c r="R99" s="121" t="str">
        <f t="shared" si="36"/>
        <v/>
      </c>
      <c r="S99" s="121">
        <f t="shared" si="36"/>
        <v>2.87</v>
      </c>
      <c r="T99" s="117">
        <f t="shared" si="29"/>
        <v>3.22</v>
      </c>
      <c r="U99" s="118"/>
      <c r="V99" s="124">
        <f t="shared" si="30"/>
        <v>966</v>
      </c>
      <c r="W99" s="125"/>
    </row>
    <row r="100">
      <c r="A100" s="115">
        <f t="shared" si="21"/>
        <v>43984</v>
      </c>
      <c r="B100" s="100" t="str">
        <f t="shared" si="22"/>
        <v>Isolante térmico para tubos de cobre 3/8”</v>
      </c>
      <c r="C100" s="101">
        <f t="shared" ref="C100:D100" si="37">IF(C13="","",C13)</f>
        <v>300</v>
      </c>
      <c r="D100" s="101" t="str">
        <f t="shared" si="37"/>
        <v>metro</v>
      </c>
      <c r="E100" s="121" t="str">
        <f t="shared" ref="E100:S100" si="38">IF(E13&gt;0,IF(AND($V13&lt;=E13,E13&lt;=$W13),E13,"excluído*"),"")</f>
        <v>excluído*</v>
      </c>
      <c r="F100" s="121">
        <f t="shared" si="38"/>
        <v>5</v>
      </c>
      <c r="G100" s="121" t="str">
        <f t="shared" si="38"/>
        <v>excluído*</v>
      </c>
      <c r="H100" s="121">
        <f t="shared" si="38"/>
        <v>4.4</v>
      </c>
      <c r="I100" s="121" t="str">
        <f t="shared" si="38"/>
        <v/>
      </c>
      <c r="J100" s="121" t="str">
        <f t="shared" si="38"/>
        <v/>
      </c>
      <c r="K100" s="121">
        <f t="shared" si="38"/>
        <v>5.63</v>
      </c>
      <c r="L100" s="121">
        <f t="shared" si="38"/>
        <v>5.49</v>
      </c>
      <c r="M100" s="121" t="str">
        <f t="shared" si="38"/>
        <v>excluído*</v>
      </c>
      <c r="N100" s="121" t="str">
        <f t="shared" si="38"/>
        <v/>
      </c>
      <c r="O100" s="121" t="str">
        <f t="shared" si="38"/>
        <v/>
      </c>
      <c r="P100" s="121" t="str">
        <f t="shared" si="38"/>
        <v/>
      </c>
      <c r="Q100" s="121" t="str">
        <f t="shared" si="38"/>
        <v/>
      </c>
      <c r="R100" s="121" t="str">
        <f t="shared" si="38"/>
        <v/>
      </c>
      <c r="S100" s="121">
        <f t="shared" si="38"/>
        <v>5.11</v>
      </c>
      <c r="T100" s="117">
        <f t="shared" si="29"/>
        <v>5.13</v>
      </c>
      <c r="U100" s="118"/>
      <c r="V100" s="124">
        <f t="shared" si="30"/>
        <v>1539</v>
      </c>
      <c r="W100" s="125"/>
    </row>
    <row r="101">
      <c r="A101" s="115">
        <f t="shared" si="21"/>
        <v>44014</v>
      </c>
      <c r="B101" s="100" t="str">
        <f t="shared" si="22"/>
        <v>Isolante térmico para tubos de cobre 1/2”</v>
      </c>
      <c r="C101" s="101">
        <f t="shared" ref="C101:D101" si="39">IF(C14="","",C14)</f>
        <v>300</v>
      </c>
      <c r="D101" s="101" t="str">
        <f t="shared" si="39"/>
        <v>metro</v>
      </c>
      <c r="E101" s="121" t="str">
        <f t="shared" ref="E101:S101" si="40">IF(E14&gt;0,IF(AND($V14&lt;=E14,E14&lt;=$W14),E14,"excluído*"),"")</f>
        <v>excluído*</v>
      </c>
      <c r="F101" s="121">
        <f t="shared" si="40"/>
        <v>12</v>
      </c>
      <c r="G101" s="121">
        <f t="shared" si="40"/>
        <v>3.85</v>
      </c>
      <c r="H101" s="121">
        <f t="shared" si="40"/>
        <v>3.7</v>
      </c>
      <c r="I101" s="121" t="str">
        <f t="shared" si="40"/>
        <v/>
      </c>
      <c r="J101" s="121" t="str">
        <f t="shared" si="40"/>
        <v/>
      </c>
      <c r="K101" s="121">
        <f t="shared" si="40"/>
        <v>6.47</v>
      </c>
      <c r="L101" s="121">
        <f t="shared" si="40"/>
        <v>6.49</v>
      </c>
      <c r="M101" s="121" t="str">
        <f t="shared" si="40"/>
        <v/>
      </c>
      <c r="N101" s="121" t="str">
        <f t="shared" si="40"/>
        <v/>
      </c>
      <c r="O101" s="121" t="str">
        <f t="shared" si="40"/>
        <v/>
      </c>
      <c r="P101" s="121" t="str">
        <f t="shared" si="40"/>
        <v/>
      </c>
      <c r="Q101" s="121" t="str">
        <f t="shared" si="40"/>
        <v/>
      </c>
      <c r="R101" s="121" t="str">
        <f t="shared" si="40"/>
        <v/>
      </c>
      <c r="S101" s="121">
        <f t="shared" si="40"/>
        <v>14.58</v>
      </c>
      <c r="T101" s="117">
        <f t="shared" si="29"/>
        <v>7.85</v>
      </c>
      <c r="U101" s="118"/>
      <c r="V101" s="124">
        <f t="shared" si="30"/>
        <v>2355</v>
      </c>
      <c r="W101" s="125"/>
    </row>
    <row r="102">
      <c r="A102" s="115">
        <f t="shared" si="21"/>
        <v>44045</v>
      </c>
      <c r="B102" s="100" t="str">
        <f t="shared" si="22"/>
        <v>Isolante térmico para tubos de cobre 5/8”</v>
      </c>
      <c r="C102" s="101">
        <f t="shared" ref="C102:D102" si="41">IF(C15="","",C15)</f>
        <v>300</v>
      </c>
      <c r="D102" s="101" t="str">
        <f t="shared" si="41"/>
        <v>metro</v>
      </c>
      <c r="E102" s="121" t="str">
        <f t="shared" ref="E102:S102" si="42">IF(E15&gt;0,IF(AND($V15&lt;=E15,E15&lt;=$W15),E15,"excluído*"),"")</f>
        <v>excluído*</v>
      </c>
      <c r="F102" s="121">
        <f t="shared" si="42"/>
        <v>8</v>
      </c>
      <c r="G102" s="121">
        <f t="shared" si="42"/>
        <v>4.2</v>
      </c>
      <c r="H102" s="121" t="str">
        <f t="shared" si="42"/>
        <v/>
      </c>
      <c r="I102" s="121" t="str">
        <f t="shared" si="42"/>
        <v/>
      </c>
      <c r="J102" s="121" t="str">
        <f t="shared" si="42"/>
        <v/>
      </c>
      <c r="K102" s="121" t="str">
        <f t="shared" si="42"/>
        <v/>
      </c>
      <c r="L102" s="121" t="str">
        <f t="shared" si="42"/>
        <v/>
      </c>
      <c r="M102" s="121" t="str">
        <f t="shared" si="42"/>
        <v/>
      </c>
      <c r="N102" s="121" t="str">
        <f t="shared" si="42"/>
        <v/>
      </c>
      <c r="O102" s="121" t="str">
        <f t="shared" si="42"/>
        <v/>
      </c>
      <c r="P102" s="121" t="str">
        <f t="shared" si="42"/>
        <v/>
      </c>
      <c r="Q102" s="121" t="str">
        <f t="shared" si="42"/>
        <v/>
      </c>
      <c r="R102" s="121" t="str">
        <f t="shared" si="42"/>
        <v/>
      </c>
      <c r="S102" s="121">
        <f t="shared" si="42"/>
        <v>7.99</v>
      </c>
      <c r="T102" s="117">
        <f t="shared" si="29"/>
        <v>6.73</v>
      </c>
      <c r="U102" s="118"/>
      <c r="V102" s="124">
        <f t="shared" si="30"/>
        <v>2019</v>
      </c>
      <c r="W102" s="125"/>
    </row>
    <row r="103">
      <c r="A103" s="115">
        <f t="shared" si="21"/>
        <v>44076</v>
      </c>
      <c r="B103" s="100" t="str">
        <f t="shared" si="22"/>
        <v>Isolante térmico para tubos de cobre 3/4”</v>
      </c>
      <c r="C103" s="101">
        <f t="shared" ref="C103:D103" si="43">IF(C16="","",C16)</f>
        <v>300</v>
      </c>
      <c r="D103" s="101" t="str">
        <f t="shared" si="43"/>
        <v>metro</v>
      </c>
      <c r="E103" s="121" t="str">
        <f t="shared" ref="E103:S103" si="44">IF(E16&gt;0,IF(AND($V16&lt;=E16,E16&lt;=$W16),E16,"excluído*"),"")</f>
        <v>excluído*</v>
      </c>
      <c r="F103" s="121">
        <f t="shared" si="44"/>
        <v>10</v>
      </c>
      <c r="G103" s="121">
        <f t="shared" si="44"/>
        <v>4.25</v>
      </c>
      <c r="H103" s="121">
        <f t="shared" si="44"/>
        <v>3.75</v>
      </c>
      <c r="I103" s="121" t="str">
        <f t="shared" si="44"/>
        <v/>
      </c>
      <c r="J103" s="121" t="str">
        <f t="shared" si="44"/>
        <v/>
      </c>
      <c r="K103" s="121" t="str">
        <f t="shared" si="44"/>
        <v/>
      </c>
      <c r="L103" s="121" t="str">
        <f t="shared" si="44"/>
        <v/>
      </c>
      <c r="M103" s="121" t="str">
        <f t="shared" si="44"/>
        <v/>
      </c>
      <c r="N103" s="121" t="str">
        <f t="shared" si="44"/>
        <v/>
      </c>
      <c r="O103" s="121" t="str">
        <f t="shared" si="44"/>
        <v/>
      </c>
      <c r="P103" s="121" t="str">
        <f t="shared" si="44"/>
        <v/>
      </c>
      <c r="Q103" s="121" t="str">
        <f t="shared" si="44"/>
        <v/>
      </c>
      <c r="R103" s="121" t="str">
        <f t="shared" si="44"/>
        <v/>
      </c>
      <c r="S103" s="121">
        <f t="shared" si="44"/>
        <v>9.5</v>
      </c>
      <c r="T103" s="117">
        <f t="shared" si="29"/>
        <v>6.88</v>
      </c>
      <c r="U103" s="118"/>
      <c r="V103" s="124">
        <f t="shared" si="30"/>
        <v>2064</v>
      </c>
      <c r="W103" s="125"/>
    </row>
    <row r="104">
      <c r="A104" s="115">
        <f t="shared" si="21"/>
        <v>44106</v>
      </c>
      <c r="B104" s="100" t="str">
        <f t="shared" si="22"/>
        <v>Tubulação de cobre nas medidas 1/4”</v>
      </c>
      <c r="C104" s="101">
        <f t="shared" ref="C104:D104" si="45">IF(C17="","",C17)</f>
        <v>300</v>
      </c>
      <c r="D104" s="101" t="str">
        <f t="shared" si="45"/>
        <v>metro</v>
      </c>
      <c r="E104" s="121">
        <f t="shared" ref="E104:S104" si="46">IF(E17&gt;0,IF(AND($V17&lt;=E17,E17&lt;=$W17),E17,"excluído*"),"")</f>
        <v>15.5</v>
      </c>
      <c r="F104" s="121">
        <f t="shared" si="46"/>
        <v>17</v>
      </c>
      <c r="G104" s="121" t="str">
        <f t="shared" si="46"/>
        <v>excluído*</v>
      </c>
      <c r="H104" s="121">
        <f t="shared" si="46"/>
        <v>15.14</v>
      </c>
      <c r="I104" s="121">
        <f t="shared" si="46"/>
        <v>12.52</v>
      </c>
      <c r="J104" s="121">
        <f t="shared" si="46"/>
        <v>13.27</v>
      </c>
      <c r="K104" s="121" t="str">
        <f t="shared" si="46"/>
        <v/>
      </c>
      <c r="L104" s="121" t="str">
        <f t="shared" si="46"/>
        <v/>
      </c>
      <c r="M104" s="121" t="str">
        <f t="shared" si="46"/>
        <v/>
      </c>
      <c r="N104" s="121" t="str">
        <f t="shared" si="46"/>
        <v/>
      </c>
      <c r="O104" s="121" t="str">
        <f t="shared" si="46"/>
        <v/>
      </c>
      <c r="P104" s="121" t="str">
        <f t="shared" si="46"/>
        <v/>
      </c>
      <c r="Q104" s="121" t="str">
        <f t="shared" si="46"/>
        <v/>
      </c>
      <c r="R104" s="121" t="str">
        <f t="shared" si="46"/>
        <v/>
      </c>
      <c r="S104" s="121">
        <f t="shared" si="46"/>
        <v>16.79</v>
      </c>
      <c r="T104" s="117">
        <f t="shared" si="29"/>
        <v>15.04</v>
      </c>
      <c r="U104" s="118"/>
      <c r="V104" s="124">
        <f t="shared" si="30"/>
        <v>4512</v>
      </c>
      <c r="W104" s="125"/>
    </row>
    <row r="105">
      <c r="A105" s="115">
        <f t="shared" si="21"/>
        <v>44137</v>
      </c>
      <c r="B105" s="100" t="str">
        <f t="shared" si="22"/>
        <v>Tubulação de cobre nas medidas 3/8”</v>
      </c>
      <c r="C105" s="101">
        <f t="shared" ref="C105:D105" si="47">IF(C18="","",C18)</f>
        <v>300</v>
      </c>
      <c r="D105" s="101" t="str">
        <f t="shared" si="47"/>
        <v>metro</v>
      </c>
      <c r="E105" s="121" t="str">
        <f t="shared" ref="E105:S105" si="48">IF(E18&gt;0,IF(AND($V18&lt;=E18,E18&lt;=$W18),E18,"excluído*"),"")</f>
        <v>excluído*</v>
      </c>
      <c r="F105" s="121">
        <f t="shared" si="48"/>
        <v>21</v>
      </c>
      <c r="G105" s="121" t="str">
        <f t="shared" si="48"/>
        <v>excluído*</v>
      </c>
      <c r="H105" s="121">
        <f t="shared" si="48"/>
        <v>9.39</v>
      </c>
      <c r="I105" s="121">
        <f t="shared" si="48"/>
        <v>9.8</v>
      </c>
      <c r="J105" s="121" t="str">
        <f t="shared" si="48"/>
        <v/>
      </c>
      <c r="K105" s="121" t="str">
        <f t="shared" si="48"/>
        <v/>
      </c>
      <c r="L105" s="121" t="str">
        <f t="shared" si="48"/>
        <v/>
      </c>
      <c r="M105" s="121" t="str">
        <f t="shared" si="48"/>
        <v/>
      </c>
      <c r="N105" s="121" t="str">
        <f t="shared" si="48"/>
        <v/>
      </c>
      <c r="O105" s="121" t="str">
        <f t="shared" si="48"/>
        <v/>
      </c>
      <c r="P105" s="121" t="str">
        <f t="shared" si="48"/>
        <v/>
      </c>
      <c r="Q105" s="121" t="str">
        <f t="shared" si="48"/>
        <v/>
      </c>
      <c r="R105" s="121" t="str">
        <f t="shared" si="48"/>
        <v/>
      </c>
      <c r="S105" s="121">
        <f t="shared" si="48"/>
        <v>21.05</v>
      </c>
      <c r="T105" s="117">
        <f t="shared" si="29"/>
        <v>15.31</v>
      </c>
      <c r="U105" s="118"/>
      <c r="V105" s="124">
        <f t="shared" si="30"/>
        <v>4593</v>
      </c>
      <c r="W105" s="125"/>
    </row>
    <row r="106">
      <c r="A106" s="115">
        <f t="shared" si="21"/>
        <v>44167</v>
      </c>
      <c r="B106" s="100" t="str">
        <f t="shared" si="22"/>
        <v>Tubulação de cobre nas medidas 1/2”</v>
      </c>
      <c r="C106" s="101">
        <f t="shared" ref="C106:D106" si="49">IF(C19="","",C19)</f>
        <v>300</v>
      </c>
      <c r="D106" s="101" t="str">
        <f t="shared" si="49"/>
        <v>metro</v>
      </c>
      <c r="E106" s="121" t="str">
        <f t="shared" ref="E106:S106" si="50">IF(E19&gt;0,IF(AND($V19&lt;=E19,E19&lt;=$W19),E19,"excluído*"),"")</f>
        <v>excluído*</v>
      </c>
      <c r="F106" s="121">
        <f t="shared" si="50"/>
        <v>18</v>
      </c>
      <c r="G106" s="121" t="str">
        <f t="shared" si="50"/>
        <v>excluído*</v>
      </c>
      <c r="H106" s="121">
        <f t="shared" si="50"/>
        <v>15.14</v>
      </c>
      <c r="I106" s="121">
        <f t="shared" si="50"/>
        <v>12.52</v>
      </c>
      <c r="J106" s="121">
        <f t="shared" si="50"/>
        <v>13.27</v>
      </c>
      <c r="K106" s="121" t="str">
        <f t="shared" si="50"/>
        <v/>
      </c>
      <c r="L106" s="121" t="str">
        <f t="shared" si="50"/>
        <v/>
      </c>
      <c r="M106" s="121" t="str">
        <f t="shared" si="50"/>
        <v/>
      </c>
      <c r="N106" s="121" t="str">
        <f t="shared" si="50"/>
        <v/>
      </c>
      <c r="O106" s="121" t="str">
        <f t="shared" si="50"/>
        <v/>
      </c>
      <c r="P106" s="121" t="str">
        <f t="shared" si="50"/>
        <v/>
      </c>
      <c r="Q106" s="121" t="str">
        <f t="shared" si="50"/>
        <v/>
      </c>
      <c r="R106" s="121" t="str">
        <f t="shared" si="50"/>
        <v/>
      </c>
      <c r="S106" s="121">
        <f t="shared" si="50"/>
        <v>18.71</v>
      </c>
      <c r="T106" s="117">
        <f t="shared" si="29"/>
        <v>15.53</v>
      </c>
      <c r="U106" s="118"/>
      <c r="V106" s="124">
        <f t="shared" si="30"/>
        <v>4659</v>
      </c>
      <c r="W106" s="125"/>
    </row>
    <row r="107">
      <c r="A107" s="126" t="str">
        <f t="shared" si="21"/>
        <v>2.13</v>
      </c>
      <c r="B107" s="100" t="str">
        <f t="shared" si="22"/>
        <v>Tubulação de cobre nas medidas 5/8”</v>
      </c>
      <c r="C107" s="101">
        <f t="shared" ref="C107:D107" si="51">IF(C20="","",C20)</f>
        <v>300</v>
      </c>
      <c r="D107" s="101" t="str">
        <f t="shared" si="51"/>
        <v>metro</v>
      </c>
      <c r="E107" s="121" t="str">
        <f t="shared" ref="E107:S107" si="52">IF(E20&gt;0,IF(AND($V20&lt;=E20,E20&lt;=$W20),E20,"excluído*"),"")</f>
        <v>excluído*</v>
      </c>
      <c r="F107" s="121">
        <f t="shared" si="52"/>
        <v>26</v>
      </c>
      <c r="G107" s="121" t="str">
        <f t="shared" si="52"/>
        <v>excluído*</v>
      </c>
      <c r="H107" s="121">
        <f t="shared" si="52"/>
        <v>17</v>
      </c>
      <c r="I107" s="121">
        <f t="shared" si="52"/>
        <v>16.07</v>
      </c>
      <c r="J107" s="121">
        <f t="shared" si="52"/>
        <v>15.94</v>
      </c>
      <c r="K107" s="121" t="str">
        <f t="shared" si="52"/>
        <v/>
      </c>
      <c r="L107" s="121" t="str">
        <f t="shared" si="52"/>
        <v/>
      </c>
      <c r="M107" s="121" t="str">
        <f t="shared" si="52"/>
        <v/>
      </c>
      <c r="N107" s="121" t="str">
        <f t="shared" si="52"/>
        <v/>
      </c>
      <c r="O107" s="121" t="str">
        <f t="shared" si="52"/>
        <v/>
      </c>
      <c r="P107" s="121" t="str">
        <f t="shared" si="52"/>
        <v/>
      </c>
      <c r="Q107" s="121" t="str">
        <f t="shared" si="52"/>
        <v/>
      </c>
      <c r="R107" s="121" t="str">
        <f t="shared" si="52"/>
        <v/>
      </c>
      <c r="S107" s="121">
        <f t="shared" si="52"/>
        <v>27.82</v>
      </c>
      <c r="T107" s="117">
        <f t="shared" si="29"/>
        <v>20.57</v>
      </c>
      <c r="U107" s="118"/>
      <c r="V107" s="124">
        <f t="shared" si="30"/>
        <v>6171</v>
      </c>
      <c r="W107" s="125"/>
    </row>
    <row r="108">
      <c r="A108" s="126" t="str">
        <f t="shared" si="21"/>
        <v>2.14</v>
      </c>
      <c r="B108" s="100" t="str">
        <f t="shared" si="22"/>
        <v>Tubulação de cobre nas medidas 3/4”</v>
      </c>
      <c r="C108" s="101">
        <f t="shared" ref="C108:D108" si="53">IF(C21="","",C21)</f>
        <v>300</v>
      </c>
      <c r="D108" s="101" t="str">
        <f t="shared" si="53"/>
        <v>metro</v>
      </c>
      <c r="E108" s="121" t="str">
        <f t="shared" ref="E108:S108" si="54">IF(E21&gt;0,IF(AND($V21&lt;=E21,E21&lt;=$W21),E21,"excluído*"),"")</f>
        <v>excluído*</v>
      </c>
      <c r="F108" s="121">
        <f t="shared" si="54"/>
        <v>30</v>
      </c>
      <c r="G108" s="121">
        <f t="shared" si="54"/>
        <v>42.5</v>
      </c>
      <c r="H108" s="121" t="str">
        <f t="shared" si="54"/>
        <v>excluído*</v>
      </c>
      <c r="I108" s="121">
        <f t="shared" si="54"/>
        <v>19.94</v>
      </c>
      <c r="J108" s="121" t="str">
        <f t="shared" si="54"/>
        <v/>
      </c>
      <c r="K108" s="121" t="str">
        <f t="shared" si="54"/>
        <v/>
      </c>
      <c r="L108" s="121" t="str">
        <f t="shared" si="54"/>
        <v/>
      </c>
      <c r="M108" s="121" t="str">
        <f t="shared" si="54"/>
        <v/>
      </c>
      <c r="N108" s="121" t="str">
        <f t="shared" si="54"/>
        <v/>
      </c>
      <c r="O108" s="121" t="str">
        <f t="shared" si="54"/>
        <v/>
      </c>
      <c r="P108" s="121" t="str">
        <f t="shared" si="54"/>
        <v/>
      </c>
      <c r="Q108" s="121" t="str">
        <f t="shared" si="54"/>
        <v/>
      </c>
      <c r="R108" s="121" t="str">
        <f t="shared" si="54"/>
        <v/>
      </c>
      <c r="S108" s="121">
        <f t="shared" si="54"/>
        <v>30.01</v>
      </c>
      <c r="T108" s="117">
        <f t="shared" si="29"/>
        <v>30.61</v>
      </c>
      <c r="U108" s="118"/>
      <c r="V108" s="124">
        <f t="shared" si="30"/>
        <v>9183</v>
      </c>
      <c r="W108" s="125"/>
    </row>
    <row r="109">
      <c r="A109" s="126" t="str">
        <f t="shared" si="21"/>
        <v>2.15</v>
      </c>
      <c r="B109" s="100" t="str">
        <f t="shared" si="22"/>
        <v>Bombas para drenos até 30.000 BTU´s</v>
      </c>
      <c r="C109" s="101">
        <f t="shared" ref="C109:D109" si="55">IF(C22="","",C22)</f>
        <v>20</v>
      </c>
      <c r="D109" s="101" t="str">
        <f t="shared" si="55"/>
        <v>unid.</v>
      </c>
      <c r="E109" s="121" t="str">
        <f t="shared" ref="E109:S109" si="56">IF(E22&gt;0,IF(AND($V22&lt;=E22,E22&lt;=$W22),E22,"excluído*"),"")</f>
        <v>excluído*</v>
      </c>
      <c r="F109" s="121">
        <f t="shared" si="56"/>
        <v>550</v>
      </c>
      <c r="G109" s="121">
        <f t="shared" si="56"/>
        <v>520</v>
      </c>
      <c r="H109" s="121">
        <f t="shared" si="56"/>
        <v>492.1</v>
      </c>
      <c r="I109" s="121">
        <f t="shared" si="56"/>
        <v>462</v>
      </c>
      <c r="J109" s="121">
        <f t="shared" si="56"/>
        <v>462</v>
      </c>
      <c r="K109" s="121">
        <f t="shared" si="56"/>
        <v>540</v>
      </c>
      <c r="L109" s="121" t="str">
        <f t="shared" si="56"/>
        <v>excluído*</v>
      </c>
      <c r="M109" s="121" t="str">
        <f t="shared" si="56"/>
        <v/>
      </c>
      <c r="N109" s="121" t="str">
        <f t="shared" si="56"/>
        <v/>
      </c>
      <c r="O109" s="121" t="str">
        <f t="shared" si="56"/>
        <v/>
      </c>
      <c r="P109" s="121" t="str">
        <f t="shared" si="56"/>
        <v/>
      </c>
      <c r="Q109" s="121" t="str">
        <f t="shared" si="56"/>
        <v/>
      </c>
      <c r="R109" s="121" t="str">
        <f t="shared" si="56"/>
        <v/>
      </c>
      <c r="S109" s="121">
        <f t="shared" si="56"/>
        <v>481.19</v>
      </c>
      <c r="T109" s="117">
        <f t="shared" si="29"/>
        <v>501.04</v>
      </c>
      <c r="U109" s="118"/>
      <c r="V109" s="124">
        <f t="shared" si="30"/>
        <v>10020.8</v>
      </c>
      <c r="W109" s="125"/>
    </row>
    <row r="110">
      <c r="A110" s="126" t="str">
        <f t="shared" si="21"/>
        <v>2.16</v>
      </c>
      <c r="B110" s="100" t="str">
        <f t="shared" si="22"/>
        <v>Bombas para drenos acima de 30.000 BTU´s</v>
      </c>
      <c r="C110" s="101">
        <f t="shared" ref="C110:D110" si="57">IF(C23="","",C23)</f>
        <v>20</v>
      </c>
      <c r="D110" s="101" t="str">
        <f t="shared" si="57"/>
        <v>unid.</v>
      </c>
      <c r="E110" s="121">
        <f t="shared" ref="E110:S110" si="58">IF(E23&gt;0,IF(AND($V23&lt;=E23,E23&lt;=$W23),E23,"excluído*"),"")</f>
        <v>830</v>
      </c>
      <c r="F110" s="121">
        <f t="shared" si="58"/>
        <v>630</v>
      </c>
      <c r="G110" s="121">
        <f t="shared" si="58"/>
        <v>580</v>
      </c>
      <c r="H110" s="121">
        <f t="shared" si="58"/>
        <v>454.99</v>
      </c>
      <c r="I110" s="121">
        <f t="shared" si="58"/>
        <v>595</v>
      </c>
      <c r="J110" s="121">
        <f t="shared" si="58"/>
        <v>595</v>
      </c>
      <c r="K110" s="121">
        <f t="shared" si="58"/>
        <v>540</v>
      </c>
      <c r="L110" s="121">
        <f t="shared" si="58"/>
        <v>762</v>
      </c>
      <c r="M110" s="121" t="str">
        <f t="shared" si="58"/>
        <v>excluído*</v>
      </c>
      <c r="N110" s="121" t="str">
        <f t="shared" si="58"/>
        <v/>
      </c>
      <c r="O110" s="121" t="str">
        <f t="shared" si="58"/>
        <v/>
      </c>
      <c r="P110" s="121" t="str">
        <f t="shared" si="58"/>
        <v/>
      </c>
      <c r="Q110" s="121" t="str">
        <f t="shared" si="58"/>
        <v/>
      </c>
      <c r="R110" s="121" t="str">
        <f t="shared" si="58"/>
        <v/>
      </c>
      <c r="S110" s="121">
        <f t="shared" si="58"/>
        <v>605.01</v>
      </c>
      <c r="T110" s="117">
        <f t="shared" si="29"/>
        <v>621.33</v>
      </c>
      <c r="U110" s="118"/>
      <c r="V110" s="124">
        <f t="shared" si="30"/>
        <v>12426.6</v>
      </c>
      <c r="W110" s="125"/>
    </row>
    <row r="111">
      <c r="A111" s="126" t="str">
        <f t="shared" si="21"/>
        <v>2.17</v>
      </c>
      <c r="B111" s="100" t="str">
        <f t="shared" si="22"/>
        <v>Suportes mão francesa com calço de borracha para fixação da condensadora na parede</v>
      </c>
      <c r="C111" s="101">
        <f t="shared" ref="C111:D111" si="59">IF(C24="","",C24)</f>
        <v>80</v>
      </c>
      <c r="D111" s="101" t="str">
        <f t="shared" si="59"/>
        <v>unid.</v>
      </c>
      <c r="E111" s="121">
        <f t="shared" ref="E111:S111" si="60">IF(E24&gt;0,IF(AND($V24&lt;=E24,E24&lt;=$W24),E24,"excluído*"),"")</f>
        <v>80</v>
      </c>
      <c r="F111" s="121">
        <f t="shared" si="60"/>
        <v>70</v>
      </c>
      <c r="G111" s="121" t="str">
        <f t="shared" si="60"/>
        <v>excluído*</v>
      </c>
      <c r="H111" s="121">
        <f t="shared" si="60"/>
        <v>47.99</v>
      </c>
      <c r="I111" s="121" t="str">
        <f t="shared" si="60"/>
        <v>excluído*</v>
      </c>
      <c r="J111" s="121">
        <f t="shared" si="60"/>
        <v>57.99</v>
      </c>
      <c r="K111" s="121">
        <f t="shared" si="60"/>
        <v>71.61</v>
      </c>
      <c r="L111" s="121" t="str">
        <f t="shared" si="60"/>
        <v>excluído*</v>
      </c>
      <c r="M111" s="121">
        <f t="shared" si="60"/>
        <v>88.94</v>
      </c>
      <c r="N111" s="121" t="str">
        <f t="shared" si="60"/>
        <v>excluído*</v>
      </c>
      <c r="O111" s="121">
        <f t="shared" si="60"/>
        <v>64</v>
      </c>
      <c r="P111" s="121">
        <f t="shared" si="60"/>
        <v>70.99</v>
      </c>
      <c r="Q111" s="121" t="str">
        <f t="shared" si="60"/>
        <v/>
      </c>
      <c r="R111" s="121" t="str">
        <f t="shared" si="60"/>
        <v/>
      </c>
      <c r="S111" s="121">
        <f t="shared" si="60"/>
        <v>68.94</v>
      </c>
      <c r="T111" s="117">
        <f t="shared" si="29"/>
        <v>68.94</v>
      </c>
      <c r="U111" s="118"/>
      <c r="V111" s="124">
        <f t="shared" si="30"/>
        <v>5515.2</v>
      </c>
      <c r="W111" s="125"/>
    </row>
    <row r="112">
      <c r="A112" s="126" t="str">
        <f t="shared" si="21"/>
        <v>2.18</v>
      </c>
      <c r="B112" s="100" t="str">
        <f t="shared" si="22"/>
        <v>Calço de borracha (vibra stop) para fixação de condensadora em piso</v>
      </c>
      <c r="C112" s="101">
        <f t="shared" ref="C112:D112" si="61">IF(C25="","",C25)</f>
        <v>80</v>
      </c>
      <c r="D112" s="101" t="str">
        <f t="shared" si="61"/>
        <v>unid.</v>
      </c>
      <c r="E112" s="121">
        <f t="shared" ref="E112:S112" si="62">IF(E25&gt;0,IF(AND($V25&lt;=E25,E25&lt;=$W25),E25,"excluído*"),"")</f>
        <v>40.5</v>
      </c>
      <c r="F112" s="121">
        <f t="shared" si="62"/>
        <v>25</v>
      </c>
      <c r="G112" s="121">
        <f t="shared" si="62"/>
        <v>8.5</v>
      </c>
      <c r="H112" s="121">
        <f t="shared" si="62"/>
        <v>6.04</v>
      </c>
      <c r="I112" s="121">
        <f t="shared" si="62"/>
        <v>4.69</v>
      </c>
      <c r="J112" s="121">
        <f t="shared" si="62"/>
        <v>5.22</v>
      </c>
      <c r="K112" s="121" t="str">
        <f t="shared" si="62"/>
        <v>excluído*</v>
      </c>
      <c r="L112" s="121" t="str">
        <f t="shared" si="62"/>
        <v>excluído*</v>
      </c>
      <c r="M112" s="121">
        <f t="shared" si="62"/>
        <v>8</v>
      </c>
      <c r="N112" s="121">
        <f t="shared" si="62"/>
        <v>23.62</v>
      </c>
      <c r="O112" s="121" t="str">
        <f t="shared" si="62"/>
        <v/>
      </c>
      <c r="P112" s="121" t="str">
        <f t="shared" si="62"/>
        <v/>
      </c>
      <c r="Q112" s="121" t="str">
        <f t="shared" si="62"/>
        <v/>
      </c>
      <c r="R112" s="121" t="str">
        <f t="shared" si="62"/>
        <v/>
      </c>
      <c r="S112" s="121">
        <f t="shared" si="62"/>
        <v>24.86</v>
      </c>
      <c r="T112" s="117">
        <f t="shared" si="29"/>
        <v>16.27</v>
      </c>
      <c r="U112" s="118"/>
      <c r="V112" s="124">
        <f t="shared" si="30"/>
        <v>1301.6</v>
      </c>
      <c r="W112" s="125"/>
    </row>
    <row r="113">
      <c r="A113" s="126" t="str">
        <f t="shared" si="21"/>
        <v>2.19</v>
      </c>
      <c r="B113" s="100" t="str">
        <f t="shared" si="22"/>
        <v>Fechamento dos furos executados para instalação/remoção do split</v>
      </c>
      <c r="C113" s="101">
        <f t="shared" ref="C113:D113" si="63">IF(C26="","",C26)</f>
        <v>100</v>
      </c>
      <c r="D113" s="101" t="str">
        <f t="shared" si="63"/>
        <v>unid.</v>
      </c>
      <c r="E113" s="127" t="str">
        <f t="shared" ref="E113:S113" si="64">IF(E26&gt;0,IF(AND($V26&lt;=E26,E26&lt;=$W26),E26,"excluído*"),"")</f>
        <v>excluído*</v>
      </c>
      <c r="F113" s="127">
        <f t="shared" si="64"/>
        <v>130</v>
      </c>
      <c r="G113" s="127">
        <f t="shared" si="64"/>
        <v>150</v>
      </c>
      <c r="H113" s="127" t="str">
        <f t="shared" si="64"/>
        <v/>
      </c>
      <c r="I113" s="127" t="str">
        <f t="shared" si="64"/>
        <v/>
      </c>
      <c r="J113" s="127" t="str">
        <f t="shared" si="64"/>
        <v/>
      </c>
      <c r="K113" s="127" t="str">
        <f t="shared" si="64"/>
        <v/>
      </c>
      <c r="L113" s="127" t="str">
        <f t="shared" si="64"/>
        <v/>
      </c>
      <c r="M113" s="127" t="str">
        <f t="shared" si="64"/>
        <v/>
      </c>
      <c r="N113" s="127" t="str">
        <f t="shared" si="64"/>
        <v/>
      </c>
      <c r="O113" s="127" t="str">
        <f t="shared" si="64"/>
        <v/>
      </c>
      <c r="P113" s="127" t="str">
        <f t="shared" si="64"/>
        <v/>
      </c>
      <c r="Q113" s="127" t="str">
        <f t="shared" si="64"/>
        <v/>
      </c>
      <c r="R113" s="127" t="str">
        <f t="shared" si="64"/>
        <v/>
      </c>
      <c r="S113" s="127">
        <f t="shared" si="64"/>
        <v>136.06</v>
      </c>
      <c r="T113" s="117">
        <f t="shared" si="29"/>
        <v>138.69</v>
      </c>
      <c r="U113" s="118"/>
      <c r="V113" s="130">
        <f t="shared" si="30"/>
        <v>13869</v>
      </c>
      <c r="W113" s="131"/>
    </row>
    <row r="114">
      <c r="A114" s="107">
        <f t="shared" si="21"/>
        <v>3</v>
      </c>
      <c r="B114" s="108" t="str">
        <f t="shared" si="22"/>
        <v>Serviços complementares</v>
      </c>
      <c r="C114" s="92"/>
      <c r="D114" s="93"/>
      <c r="E114" s="110" t="str">
        <f t="shared" ref="E114:S114" si="65">IF(E27&gt;0,IF(AND($V27&lt;=E27,E27&lt;=$W27),E27,"excluído*"),"")</f>
        <v/>
      </c>
      <c r="F114" s="110" t="str">
        <f t="shared" si="65"/>
        <v/>
      </c>
      <c r="G114" s="110" t="str">
        <f t="shared" si="65"/>
        <v/>
      </c>
      <c r="H114" s="110" t="str">
        <f t="shared" si="65"/>
        <v/>
      </c>
      <c r="I114" s="110" t="str">
        <f t="shared" si="65"/>
        <v/>
      </c>
      <c r="J114" s="110" t="str">
        <f t="shared" si="65"/>
        <v/>
      </c>
      <c r="K114" s="110" t="str">
        <f t="shared" si="65"/>
        <v/>
      </c>
      <c r="L114" s="110" t="str">
        <f t="shared" si="65"/>
        <v/>
      </c>
      <c r="M114" s="110" t="str">
        <f t="shared" si="65"/>
        <v/>
      </c>
      <c r="N114" s="110" t="str">
        <f t="shared" si="65"/>
        <v/>
      </c>
      <c r="O114" s="110" t="str">
        <f t="shared" si="65"/>
        <v/>
      </c>
      <c r="P114" s="110" t="str">
        <f t="shared" si="65"/>
        <v/>
      </c>
      <c r="Q114" s="110" t="str">
        <f t="shared" si="65"/>
        <v/>
      </c>
      <c r="R114" s="110" t="str">
        <f t="shared" si="65"/>
        <v/>
      </c>
      <c r="S114" s="111" t="str">
        <f t="shared" si="65"/>
        <v/>
      </c>
      <c r="T114" s="112" t="str">
        <f>IF(SUM(E114:H114)&gt;0,ROUND(AVERAGE(E114:H114),2),"")</f>
        <v/>
      </c>
      <c r="U114" s="112"/>
      <c r="V114" s="113" t="str">
        <f t="shared" si="30"/>
        <v/>
      </c>
      <c r="W114" s="114"/>
    </row>
    <row r="115">
      <c r="A115" s="115">
        <f t="shared" si="21"/>
        <v>43833</v>
      </c>
      <c r="B115" s="100" t="str">
        <f t="shared" si="22"/>
        <v>Carga de gás freon R22 e gás R410 com teste de pressão (por aparelho)</v>
      </c>
      <c r="C115" s="101">
        <f t="shared" ref="C115:D115" si="66">IF(C28="","",C28)</f>
        <v>457</v>
      </c>
      <c r="D115" s="101" t="str">
        <f t="shared" si="66"/>
        <v>unid.</v>
      </c>
      <c r="E115" s="116">
        <f t="shared" ref="E115:S115" si="67">IF(E28&gt;0,IF(AND($V28&lt;=E28,E28&lt;=$W28),E28,"excluído*"),"")</f>
        <v>760</v>
      </c>
      <c r="F115" s="116" t="str">
        <f t="shared" si="67"/>
        <v>excluído*</v>
      </c>
      <c r="G115" s="116">
        <f t="shared" si="67"/>
        <v>380</v>
      </c>
      <c r="H115" s="116" t="str">
        <f t="shared" si="67"/>
        <v/>
      </c>
      <c r="I115" s="116" t="str">
        <f t="shared" si="67"/>
        <v/>
      </c>
      <c r="J115" s="116" t="str">
        <f t="shared" si="67"/>
        <v/>
      </c>
      <c r="K115" s="116">
        <f t="shared" si="67"/>
        <v>570</v>
      </c>
      <c r="L115" s="116">
        <f t="shared" si="67"/>
        <v>750</v>
      </c>
      <c r="M115" s="116" t="str">
        <f t="shared" si="67"/>
        <v>excluído*</v>
      </c>
      <c r="N115" s="116">
        <f t="shared" si="67"/>
        <v>250</v>
      </c>
      <c r="O115" s="116" t="str">
        <f t="shared" si="67"/>
        <v>excluído*</v>
      </c>
      <c r="P115" s="116">
        <f t="shared" si="67"/>
        <v>550</v>
      </c>
      <c r="Q115" s="116">
        <f t="shared" si="67"/>
        <v>570</v>
      </c>
      <c r="R115" s="116" t="str">
        <f t="shared" si="67"/>
        <v>excluído*</v>
      </c>
      <c r="S115" s="116" t="str">
        <f t="shared" si="67"/>
        <v>excluído*</v>
      </c>
      <c r="T115" s="117">
        <f t="shared" ref="T115:T120" si="70">IF(SUM(E115:S115)&gt;0,ROUND(AVERAGE(E115:S115),2),"")</f>
        <v>547.14</v>
      </c>
      <c r="U115" s="118"/>
      <c r="V115" s="130">
        <f t="shared" si="30"/>
        <v>250042.98</v>
      </c>
      <c r="W115" s="131"/>
    </row>
    <row r="116">
      <c r="A116" s="115">
        <f t="shared" si="21"/>
        <v>43864</v>
      </c>
      <c r="B116" s="100" t="str">
        <f t="shared" si="22"/>
        <v>Gás 141B para limpeza (por aparelho)</v>
      </c>
      <c r="C116" s="101">
        <f t="shared" ref="C116:D116" si="68">IF(C29="","",C29)</f>
        <v>150</v>
      </c>
      <c r="D116" s="101" t="str">
        <f t="shared" si="68"/>
        <v>unid.</v>
      </c>
      <c r="E116" s="121">
        <f t="shared" ref="E116:S116" si="69">IF(E29&gt;0,IF(AND($V29&lt;=E29,E29&lt;=$W29),E29,"excluído*"),"")</f>
        <v>270</v>
      </c>
      <c r="F116" s="121">
        <f t="shared" si="69"/>
        <v>100</v>
      </c>
      <c r="G116" s="121">
        <f t="shared" si="69"/>
        <v>720</v>
      </c>
      <c r="H116" s="121" t="str">
        <f t="shared" si="69"/>
        <v/>
      </c>
      <c r="I116" s="121" t="str">
        <f t="shared" si="69"/>
        <v/>
      </c>
      <c r="J116" s="121" t="str">
        <f t="shared" si="69"/>
        <v/>
      </c>
      <c r="K116" s="121" t="str">
        <f t="shared" si="69"/>
        <v>excluído*</v>
      </c>
      <c r="L116" s="121" t="str">
        <f t="shared" si="69"/>
        <v/>
      </c>
      <c r="M116" s="121" t="str">
        <f t="shared" si="69"/>
        <v/>
      </c>
      <c r="N116" s="121" t="str">
        <f t="shared" si="69"/>
        <v/>
      </c>
      <c r="O116" s="121" t="str">
        <f t="shared" si="69"/>
        <v/>
      </c>
      <c r="P116" s="121" t="str">
        <f t="shared" si="69"/>
        <v/>
      </c>
      <c r="Q116" s="121" t="str">
        <f t="shared" si="69"/>
        <v/>
      </c>
      <c r="R116" s="121" t="str">
        <f t="shared" si="69"/>
        <v/>
      </c>
      <c r="S116" s="121">
        <f t="shared" si="69"/>
        <v>162.1</v>
      </c>
      <c r="T116" s="117">
        <f t="shared" si="70"/>
        <v>313.03</v>
      </c>
      <c r="U116" s="118"/>
      <c r="V116" s="130">
        <f t="shared" si="30"/>
        <v>46954.5</v>
      </c>
      <c r="W116" s="131"/>
    </row>
    <row r="117">
      <c r="A117" s="115">
        <f t="shared" si="21"/>
        <v>43893</v>
      </c>
      <c r="B117" s="100" t="str">
        <f t="shared" si="22"/>
        <v>Nitrogênio (por aparelho)</v>
      </c>
      <c r="C117" s="101">
        <f t="shared" ref="C117:D117" si="71">IF(C30="","",C30)</f>
        <v>457</v>
      </c>
      <c r="D117" s="101" t="str">
        <f t="shared" si="71"/>
        <v>unid.</v>
      </c>
      <c r="E117" s="121" t="str">
        <f t="shared" ref="E117:S117" si="72">IF(E30&gt;0,IF(AND($V30&lt;=E30,E30&lt;=$W30),E30,"excluído*"),"")</f>
        <v>excluído*</v>
      </c>
      <c r="F117" s="121">
        <f t="shared" si="72"/>
        <v>180</v>
      </c>
      <c r="G117" s="121">
        <f t="shared" si="72"/>
        <v>255</v>
      </c>
      <c r="H117" s="121" t="str">
        <f t="shared" si="72"/>
        <v/>
      </c>
      <c r="I117" s="121" t="str">
        <f t="shared" si="72"/>
        <v/>
      </c>
      <c r="J117" s="121" t="str">
        <f t="shared" si="72"/>
        <v/>
      </c>
      <c r="K117" s="121" t="str">
        <f t="shared" si="72"/>
        <v/>
      </c>
      <c r="L117" s="121" t="str">
        <f t="shared" si="72"/>
        <v/>
      </c>
      <c r="M117" s="121" t="str">
        <f t="shared" si="72"/>
        <v/>
      </c>
      <c r="N117" s="121" t="str">
        <f t="shared" si="72"/>
        <v/>
      </c>
      <c r="O117" s="121" t="str">
        <f t="shared" si="72"/>
        <v/>
      </c>
      <c r="P117" s="121" t="str">
        <f t="shared" si="72"/>
        <v/>
      </c>
      <c r="Q117" s="121" t="str">
        <f t="shared" si="72"/>
        <v/>
      </c>
      <c r="R117" s="121" t="str">
        <f t="shared" si="72"/>
        <v/>
      </c>
      <c r="S117" s="121">
        <f t="shared" si="72"/>
        <v>217.31</v>
      </c>
      <c r="T117" s="117">
        <f t="shared" si="70"/>
        <v>217.44</v>
      </c>
      <c r="U117" s="118"/>
      <c r="V117" s="130">
        <f t="shared" si="30"/>
        <v>99370.08</v>
      </c>
      <c r="W117" s="131"/>
    </row>
    <row r="118">
      <c r="A118" s="115">
        <f t="shared" si="21"/>
        <v>43924</v>
      </c>
      <c r="B118" s="100" t="str">
        <f t="shared" si="22"/>
        <v>Limpeza do sistema dos condicionantes (por aparelho)</v>
      </c>
      <c r="C118" s="101">
        <f t="shared" ref="C118:D118" si="73">IF(C31="","",C31)</f>
        <v>457</v>
      </c>
      <c r="D118" s="101" t="str">
        <f t="shared" si="73"/>
        <v>unid.</v>
      </c>
      <c r="E118" s="121">
        <f t="shared" ref="E118:S118" si="74">IF(E31&gt;0,IF(AND($V31&lt;=E31,E31&lt;=$W31),E31,"excluído*"),"")</f>
        <v>420</v>
      </c>
      <c r="F118" s="121">
        <f t="shared" si="74"/>
        <v>150</v>
      </c>
      <c r="G118" s="121">
        <f t="shared" si="74"/>
        <v>450</v>
      </c>
      <c r="H118" s="121" t="str">
        <f t="shared" si="74"/>
        <v/>
      </c>
      <c r="I118" s="121" t="str">
        <f t="shared" si="74"/>
        <v/>
      </c>
      <c r="J118" s="121" t="str">
        <f t="shared" si="74"/>
        <v/>
      </c>
      <c r="K118" s="121" t="str">
        <f t="shared" si="74"/>
        <v/>
      </c>
      <c r="L118" s="121" t="str">
        <f t="shared" si="74"/>
        <v/>
      </c>
      <c r="M118" s="121" t="str">
        <f t="shared" si="74"/>
        <v/>
      </c>
      <c r="N118" s="121" t="str">
        <f t="shared" si="74"/>
        <v/>
      </c>
      <c r="O118" s="121" t="str">
        <f t="shared" si="74"/>
        <v/>
      </c>
      <c r="P118" s="121" t="str">
        <f t="shared" si="74"/>
        <v/>
      </c>
      <c r="Q118" s="121" t="str">
        <f t="shared" si="74"/>
        <v/>
      </c>
      <c r="R118" s="121" t="str">
        <f t="shared" si="74"/>
        <v/>
      </c>
      <c r="S118" s="121">
        <f t="shared" si="74"/>
        <v>160</v>
      </c>
      <c r="T118" s="117">
        <f t="shared" si="70"/>
        <v>295</v>
      </c>
      <c r="U118" s="118"/>
      <c r="V118" s="130">
        <f t="shared" si="30"/>
        <v>134815</v>
      </c>
      <c r="W118" s="131"/>
    </row>
    <row r="119">
      <c r="A119" s="115">
        <f t="shared" si="21"/>
        <v>43954</v>
      </c>
      <c r="B119" s="100" t="str">
        <f t="shared" si="22"/>
        <v>Pintura do chassi eliminação de foco de ferrugem aplicação de anticorrosivo </v>
      </c>
      <c r="C119" s="101">
        <f t="shared" ref="C119:D119" si="75">IF(C32="","",C32)</f>
        <v>457</v>
      </c>
      <c r="D119" s="101" t="str">
        <f t="shared" si="75"/>
        <v>unid.</v>
      </c>
      <c r="E119" s="121">
        <f t="shared" ref="E119:S119" si="76">IF(E32&gt;0,IF(AND($V32&lt;=E32,E32&lt;=$W32),E32,"excluído*"),"")</f>
        <v>250</v>
      </c>
      <c r="F119" s="121" t="str">
        <f t="shared" si="76"/>
        <v>excluído*</v>
      </c>
      <c r="G119" s="121">
        <f t="shared" si="76"/>
        <v>215</v>
      </c>
      <c r="H119" s="121" t="str">
        <f t="shared" si="76"/>
        <v/>
      </c>
      <c r="I119" s="121" t="str">
        <f t="shared" si="76"/>
        <v/>
      </c>
      <c r="J119" s="121" t="str">
        <f t="shared" si="76"/>
        <v/>
      </c>
      <c r="K119" s="121">
        <f t="shared" si="76"/>
        <v>250</v>
      </c>
      <c r="L119" s="121">
        <f t="shared" si="76"/>
        <v>300</v>
      </c>
      <c r="M119" s="121">
        <f t="shared" si="76"/>
        <v>294.93</v>
      </c>
      <c r="N119" s="121">
        <f t="shared" si="76"/>
        <v>250</v>
      </c>
      <c r="O119" s="121">
        <f t="shared" si="76"/>
        <v>200</v>
      </c>
      <c r="P119" s="121">
        <f t="shared" si="76"/>
        <v>225</v>
      </c>
      <c r="Q119" s="121" t="str">
        <f t="shared" si="76"/>
        <v>excluído*</v>
      </c>
      <c r="R119" s="121" t="str">
        <f t="shared" si="76"/>
        <v/>
      </c>
      <c r="S119" s="121" t="str">
        <f t="shared" si="76"/>
        <v>excluído*</v>
      </c>
      <c r="T119" s="117">
        <f t="shared" si="70"/>
        <v>248.12</v>
      </c>
      <c r="U119" s="118"/>
      <c r="V119" s="130">
        <f t="shared" si="30"/>
        <v>113390.84</v>
      </c>
      <c r="W119" s="131"/>
    </row>
    <row r="120">
      <c r="A120" s="115">
        <f t="shared" si="21"/>
        <v>43985</v>
      </c>
      <c r="B120" s="100" t="str">
        <f t="shared" si="22"/>
        <v>Serviços ou reparos de alimentação elétrica</v>
      </c>
      <c r="C120" s="101">
        <f t="shared" ref="C120:D120" si="77">IF(C33="","",C33)</f>
        <v>100</v>
      </c>
      <c r="D120" s="101" t="str">
        <f t="shared" si="77"/>
        <v>unid.</v>
      </c>
      <c r="E120" s="127">
        <f t="shared" ref="E120:S120" si="78">IF(E33&gt;0,IF(AND($V33&lt;=E33,E33&lt;=$W33),E33,"excluído*"),"")</f>
        <v>280</v>
      </c>
      <c r="F120" s="127">
        <f t="shared" si="78"/>
        <v>130</v>
      </c>
      <c r="G120" s="127">
        <f t="shared" si="78"/>
        <v>235</v>
      </c>
      <c r="H120" s="127" t="str">
        <f t="shared" si="78"/>
        <v/>
      </c>
      <c r="I120" s="127" t="str">
        <f t="shared" si="78"/>
        <v/>
      </c>
      <c r="J120" s="127" t="str">
        <f t="shared" si="78"/>
        <v/>
      </c>
      <c r="K120" s="127" t="str">
        <f t="shared" si="78"/>
        <v>excluído*</v>
      </c>
      <c r="L120" s="127">
        <f t="shared" si="78"/>
        <v>150</v>
      </c>
      <c r="M120" s="127" t="str">
        <f t="shared" si="78"/>
        <v/>
      </c>
      <c r="N120" s="127" t="str">
        <f t="shared" si="78"/>
        <v/>
      </c>
      <c r="O120" s="127" t="str">
        <f t="shared" si="78"/>
        <v/>
      </c>
      <c r="P120" s="127" t="str">
        <f t="shared" si="78"/>
        <v/>
      </c>
      <c r="Q120" s="127" t="str">
        <f t="shared" si="78"/>
        <v/>
      </c>
      <c r="R120" s="127" t="str">
        <f t="shared" si="78"/>
        <v/>
      </c>
      <c r="S120" s="127">
        <f t="shared" si="78"/>
        <v>129.28</v>
      </c>
      <c r="T120" s="117">
        <f t="shared" si="70"/>
        <v>184.86</v>
      </c>
      <c r="U120" s="118"/>
      <c r="V120" s="130">
        <f t="shared" si="30"/>
        <v>18486</v>
      </c>
      <c r="W120" s="131"/>
    </row>
    <row r="121">
      <c r="A121" s="107">
        <f t="shared" si="21"/>
        <v>4</v>
      </c>
      <c r="B121" s="108" t="str">
        <f t="shared" si="22"/>
        <v>Peças</v>
      </c>
      <c r="C121" s="92" t="str">
        <f t="shared" ref="C121:D121" si="79">IF(C34="","",C34)</f>
        <v/>
      </c>
      <c r="D121" s="93" t="str">
        <f t="shared" si="79"/>
        <v/>
      </c>
      <c r="E121" s="110" t="str">
        <f t="shared" ref="E121:S121" si="80">IF(E34&gt;0,IF(AND($V34&lt;=E34,E34&lt;=$W34),E34,"excluído*"),"")</f>
        <v/>
      </c>
      <c r="F121" s="110" t="str">
        <f t="shared" si="80"/>
        <v/>
      </c>
      <c r="G121" s="110" t="str">
        <f t="shared" si="80"/>
        <v/>
      </c>
      <c r="H121" s="110" t="str">
        <f t="shared" si="80"/>
        <v/>
      </c>
      <c r="I121" s="110" t="str">
        <f t="shared" si="80"/>
        <v/>
      </c>
      <c r="J121" s="110" t="str">
        <f t="shared" si="80"/>
        <v/>
      </c>
      <c r="K121" s="110" t="str">
        <f t="shared" si="80"/>
        <v/>
      </c>
      <c r="L121" s="110" t="str">
        <f t="shared" si="80"/>
        <v/>
      </c>
      <c r="M121" s="110" t="str">
        <f t="shared" si="80"/>
        <v/>
      </c>
      <c r="N121" s="110" t="str">
        <f t="shared" si="80"/>
        <v/>
      </c>
      <c r="O121" s="110" t="str">
        <f t="shared" si="80"/>
        <v/>
      </c>
      <c r="P121" s="110" t="str">
        <f t="shared" si="80"/>
        <v/>
      </c>
      <c r="Q121" s="110" t="str">
        <f t="shared" si="80"/>
        <v/>
      </c>
      <c r="R121" s="110" t="str">
        <f t="shared" si="80"/>
        <v/>
      </c>
      <c r="S121" s="111" t="str">
        <f t="shared" si="80"/>
        <v/>
      </c>
      <c r="T121" s="112" t="str">
        <f>IF(SUM(E121:H121)&gt;0,ROUND(AVERAGE(E121:H121),2),"")</f>
        <v/>
      </c>
      <c r="U121" s="112"/>
      <c r="V121" s="113" t="str">
        <f t="shared" si="30"/>
        <v/>
      </c>
      <c r="W121" s="114"/>
    </row>
    <row r="122">
      <c r="A122" s="115">
        <f t="shared" si="21"/>
        <v>43834</v>
      </c>
      <c r="B122" s="100" t="str">
        <f t="shared" si="22"/>
        <v>Motor de ventilação</v>
      </c>
      <c r="C122" s="101">
        <f t="shared" ref="C122:D122" si="81">IF(C35="","",C35)</f>
        <v>800</v>
      </c>
      <c r="D122" s="101" t="str">
        <f t="shared" si="81"/>
        <v>unid.</v>
      </c>
      <c r="E122" s="116">
        <f t="shared" ref="E122:S122" si="82">IF(E35&gt;0,IF(AND($V35&lt;=E35,E35&lt;=$W35),E35,"excluído*"),"")</f>
        <v>430</v>
      </c>
      <c r="F122" s="116" t="str">
        <f t="shared" si="82"/>
        <v>excluído*</v>
      </c>
      <c r="G122" s="116">
        <f t="shared" si="82"/>
        <v>385</v>
      </c>
      <c r="H122" s="116">
        <f t="shared" si="82"/>
        <v>339.89</v>
      </c>
      <c r="I122" s="116">
        <f t="shared" si="82"/>
        <v>353.19</v>
      </c>
      <c r="J122" s="116" t="str">
        <f t="shared" si="82"/>
        <v>excluído*</v>
      </c>
      <c r="K122" s="116" t="str">
        <f t="shared" si="82"/>
        <v>excluído*</v>
      </c>
      <c r="L122" s="116">
        <f t="shared" si="82"/>
        <v>342</v>
      </c>
      <c r="M122" s="116">
        <f t="shared" si="82"/>
        <v>385.71</v>
      </c>
      <c r="N122" s="116">
        <f t="shared" si="82"/>
        <v>406.76</v>
      </c>
      <c r="O122" s="116">
        <f t="shared" si="82"/>
        <v>398</v>
      </c>
      <c r="P122" s="116" t="str">
        <f t="shared" si="82"/>
        <v>excluído*</v>
      </c>
      <c r="Q122" s="116">
        <f t="shared" si="82"/>
        <v>433.33</v>
      </c>
      <c r="R122" s="116">
        <f t="shared" si="82"/>
        <v>350</v>
      </c>
      <c r="S122" s="116">
        <f t="shared" si="82"/>
        <v>305.3</v>
      </c>
      <c r="T122" s="117">
        <f t="shared" ref="T122:T139" si="85">IF(SUM(E122:S122)&gt;0,ROUND(AVERAGE(E122:S122),2),"")</f>
        <v>375.38</v>
      </c>
      <c r="U122" s="118"/>
      <c r="V122" s="130">
        <f t="shared" si="30"/>
        <v>300304</v>
      </c>
      <c r="W122" s="131"/>
    </row>
    <row r="123">
      <c r="A123" s="115">
        <f t="shared" si="21"/>
        <v>43865</v>
      </c>
      <c r="B123" s="100" t="str">
        <f t="shared" si="22"/>
        <v>Bobina de válvula reversora</v>
      </c>
      <c r="C123" s="101">
        <f t="shared" ref="C123:D123" si="83">IF(C36="","",C36)</f>
        <v>80</v>
      </c>
      <c r="D123" s="101" t="str">
        <f t="shared" si="83"/>
        <v>unid.</v>
      </c>
      <c r="E123" s="121">
        <f t="shared" ref="E123:S123" si="84">IF(E36&gt;0,IF(AND($V36&lt;=E36,E36&lt;=$W36),E36,"excluído*"),"")</f>
        <v>230</v>
      </c>
      <c r="F123" s="121">
        <f t="shared" si="84"/>
        <v>150</v>
      </c>
      <c r="G123" s="121" t="str">
        <f t="shared" si="84"/>
        <v>excluído*</v>
      </c>
      <c r="H123" s="121">
        <f t="shared" si="84"/>
        <v>120</v>
      </c>
      <c r="I123" s="121" t="str">
        <f t="shared" si="84"/>
        <v>excluído*</v>
      </c>
      <c r="J123" s="121" t="str">
        <f t="shared" si="84"/>
        <v>excluído*</v>
      </c>
      <c r="K123" s="121">
        <f t="shared" si="84"/>
        <v>234.37</v>
      </c>
      <c r="L123" s="121" t="str">
        <f t="shared" si="84"/>
        <v>excluído*</v>
      </c>
      <c r="M123" s="121">
        <f t="shared" si="84"/>
        <v>200</v>
      </c>
      <c r="N123" s="121" t="str">
        <f t="shared" si="84"/>
        <v/>
      </c>
      <c r="O123" s="121" t="str">
        <f t="shared" si="84"/>
        <v/>
      </c>
      <c r="P123" s="121" t="str">
        <f t="shared" si="84"/>
        <v/>
      </c>
      <c r="Q123" s="121" t="str">
        <f t="shared" si="84"/>
        <v/>
      </c>
      <c r="R123" s="121" t="str">
        <f t="shared" si="84"/>
        <v/>
      </c>
      <c r="S123" s="121">
        <f t="shared" si="84"/>
        <v>145.39</v>
      </c>
      <c r="T123" s="117">
        <f t="shared" si="85"/>
        <v>179.96</v>
      </c>
      <c r="U123" s="118"/>
      <c r="V123" s="130">
        <f t="shared" si="30"/>
        <v>14396.8</v>
      </c>
      <c r="W123" s="131"/>
    </row>
    <row r="124">
      <c r="A124" s="115">
        <f t="shared" si="21"/>
        <v>43894</v>
      </c>
      <c r="B124" s="100" t="str">
        <f t="shared" si="22"/>
        <v>Válvula reversora completa</v>
      </c>
      <c r="C124" s="101">
        <f t="shared" ref="C124:D124" si="86">IF(C37="","",C37)</f>
        <v>80</v>
      </c>
      <c r="D124" s="101" t="str">
        <f t="shared" si="86"/>
        <v>unid.</v>
      </c>
      <c r="E124" s="121" t="str">
        <f t="shared" ref="E124:S124" si="87">IF(E37&gt;0,IF(AND($V37&lt;=E37,E37&lt;=$W37),E37,"excluído*"),"")</f>
        <v>excluído*</v>
      </c>
      <c r="F124" s="121">
        <f t="shared" si="87"/>
        <v>250</v>
      </c>
      <c r="G124" s="121">
        <f t="shared" si="87"/>
        <v>355</v>
      </c>
      <c r="H124" s="121">
        <f t="shared" si="87"/>
        <v>254.85</v>
      </c>
      <c r="I124" s="121">
        <f t="shared" si="87"/>
        <v>357.8</v>
      </c>
      <c r="J124" s="121">
        <f t="shared" si="87"/>
        <v>458.3</v>
      </c>
      <c r="K124" s="121" t="str">
        <f t="shared" si="87"/>
        <v/>
      </c>
      <c r="L124" s="121" t="str">
        <f t="shared" si="87"/>
        <v/>
      </c>
      <c r="M124" s="121" t="str">
        <f t="shared" si="87"/>
        <v/>
      </c>
      <c r="N124" s="121" t="str">
        <f t="shared" si="87"/>
        <v/>
      </c>
      <c r="O124" s="121" t="str">
        <f t="shared" si="87"/>
        <v/>
      </c>
      <c r="P124" s="121" t="str">
        <f t="shared" si="87"/>
        <v/>
      </c>
      <c r="Q124" s="121" t="str">
        <f t="shared" si="87"/>
        <v/>
      </c>
      <c r="R124" s="121" t="str">
        <f t="shared" si="87"/>
        <v/>
      </c>
      <c r="S124" s="121">
        <f t="shared" si="87"/>
        <v>257.42</v>
      </c>
      <c r="T124" s="117">
        <f t="shared" si="85"/>
        <v>322.23</v>
      </c>
      <c r="U124" s="118"/>
      <c r="V124" s="130">
        <f t="shared" si="30"/>
        <v>25778.4</v>
      </c>
      <c r="W124" s="131"/>
    </row>
    <row r="125">
      <c r="A125" s="115">
        <f t="shared" si="21"/>
        <v>43925</v>
      </c>
      <c r="B125" s="100" t="str">
        <f t="shared" si="22"/>
        <v>Válvula reversora</v>
      </c>
      <c r="C125" s="101">
        <f t="shared" ref="C125:D125" si="88">IF(C38="","",C38)</f>
        <v>80</v>
      </c>
      <c r="D125" s="101" t="str">
        <f t="shared" si="88"/>
        <v>unid.</v>
      </c>
      <c r="E125" s="121" t="str">
        <f t="shared" ref="E125:S125" si="89">IF(E38&gt;0,IF(AND($V38&lt;=E38,E38&lt;=$W38),E38,"excluído*"),"")</f>
        <v>excluído*</v>
      </c>
      <c r="F125" s="121">
        <f t="shared" si="89"/>
        <v>200</v>
      </c>
      <c r="G125" s="121">
        <f t="shared" si="89"/>
        <v>355</v>
      </c>
      <c r="H125" s="121" t="str">
        <f t="shared" si="89"/>
        <v>excluído*</v>
      </c>
      <c r="I125" s="121" t="str">
        <f t="shared" si="89"/>
        <v/>
      </c>
      <c r="J125" s="121" t="str">
        <f t="shared" si="89"/>
        <v/>
      </c>
      <c r="K125" s="121" t="str">
        <f t="shared" si="89"/>
        <v/>
      </c>
      <c r="L125" s="121" t="str">
        <f t="shared" si="89"/>
        <v/>
      </c>
      <c r="M125" s="121" t="str">
        <f t="shared" si="89"/>
        <v/>
      </c>
      <c r="N125" s="121" t="str">
        <f t="shared" si="89"/>
        <v/>
      </c>
      <c r="O125" s="121" t="str">
        <f t="shared" si="89"/>
        <v/>
      </c>
      <c r="P125" s="121" t="str">
        <f t="shared" si="89"/>
        <v/>
      </c>
      <c r="Q125" s="121" t="str">
        <f t="shared" si="89"/>
        <v/>
      </c>
      <c r="R125" s="121" t="str">
        <f t="shared" si="89"/>
        <v/>
      </c>
      <c r="S125" s="121">
        <f t="shared" si="89"/>
        <v>242.63</v>
      </c>
      <c r="T125" s="117">
        <f t="shared" si="85"/>
        <v>265.88</v>
      </c>
      <c r="U125" s="118"/>
      <c r="V125" s="130">
        <f t="shared" si="30"/>
        <v>21270.4</v>
      </c>
      <c r="W125" s="131"/>
    </row>
    <row r="126">
      <c r="A126" s="115">
        <f t="shared" si="21"/>
        <v>43955</v>
      </c>
      <c r="B126" s="100" t="str">
        <f t="shared" si="22"/>
        <v>Turbina Springer / Consul/ Elgin/ LG</v>
      </c>
      <c r="C126" s="101">
        <f t="shared" ref="C126:D126" si="90">IF(C39="","",C39)</f>
        <v>80</v>
      </c>
      <c r="D126" s="101" t="str">
        <f t="shared" si="90"/>
        <v>unid.</v>
      </c>
      <c r="E126" s="121" t="str">
        <f t="shared" ref="E126:S126" si="91">IF(E39&gt;0,IF(AND($V39&lt;=E39,E39&lt;=$W39),E39,"excluído*"),"")</f>
        <v>excluído*</v>
      </c>
      <c r="F126" s="121">
        <f t="shared" si="91"/>
        <v>224</v>
      </c>
      <c r="G126" s="121">
        <f t="shared" si="91"/>
        <v>185</v>
      </c>
      <c r="H126" s="121">
        <f t="shared" si="91"/>
        <v>212.3</v>
      </c>
      <c r="I126" s="121">
        <f t="shared" si="91"/>
        <v>195.69</v>
      </c>
      <c r="J126" s="121" t="str">
        <f t="shared" si="91"/>
        <v>excluído*</v>
      </c>
      <c r="K126" s="121">
        <f t="shared" si="91"/>
        <v>366.67</v>
      </c>
      <c r="L126" s="121">
        <f t="shared" si="91"/>
        <v>379.5</v>
      </c>
      <c r="M126" s="121">
        <f t="shared" si="91"/>
        <v>393.18</v>
      </c>
      <c r="N126" s="121" t="str">
        <f t="shared" si="91"/>
        <v>excluído*</v>
      </c>
      <c r="O126" s="121" t="str">
        <f t="shared" si="91"/>
        <v/>
      </c>
      <c r="P126" s="121" t="str">
        <f t="shared" si="91"/>
        <v/>
      </c>
      <c r="Q126" s="121" t="str">
        <f t="shared" si="91"/>
        <v/>
      </c>
      <c r="R126" s="121" t="str">
        <f t="shared" si="91"/>
        <v/>
      </c>
      <c r="S126" s="121">
        <f t="shared" si="91"/>
        <v>224.51</v>
      </c>
      <c r="T126" s="117">
        <f t="shared" si="85"/>
        <v>272.61</v>
      </c>
      <c r="U126" s="118"/>
      <c r="V126" s="130">
        <f t="shared" si="30"/>
        <v>21808.8</v>
      </c>
      <c r="W126" s="131"/>
    </row>
    <row r="127">
      <c r="A127" s="115">
        <f t="shared" si="21"/>
        <v>43986</v>
      </c>
      <c r="B127" s="100" t="str">
        <f t="shared" si="22"/>
        <v>Turbina Gree /Komeco/ Trane</v>
      </c>
      <c r="C127" s="101">
        <f t="shared" ref="C127:D127" si="92">IF(C40="","",C40)</f>
        <v>80</v>
      </c>
      <c r="D127" s="101" t="str">
        <f t="shared" si="92"/>
        <v>unid.</v>
      </c>
      <c r="E127" s="121" t="str">
        <f t="shared" ref="E127:S127" si="93">IF(E40&gt;0,IF(AND($V40&lt;=E40,E40&lt;=$W40),E40,"excluído*"),"")</f>
        <v>excluído*</v>
      </c>
      <c r="F127" s="121">
        <f t="shared" si="93"/>
        <v>170</v>
      </c>
      <c r="G127" s="121">
        <f t="shared" si="93"/>
        <v>190</v>
      </c>
      <c r="H127" s="121">
        <f t="shared" si="93"/>
        <v>204.05</v>
      </c>
      <c r="I127" s="121">
        <f t="shared" si="93"/>
        <v>160</v>
      </c>
      <c r="J127" s="121" t="str">
        <f t="shared" si="93"/>
        <v/>
      </c>
      <c r="K127" s="121">
        <f t="shared" si="93"/>
        <v>247.9</v>
      </c>
      <c r="L127" s="121">
        <f t="shared" si="93"/>
        <v>197</v>
      </c>
      <c r="M127" s="121">
        <f t="shared" si="93"/>
        <v>240</v>
      </c>
      <c r="N127" s="121">
        <f t="shared" si="93"/>
        <v>366.67</v>
      </c>
      <c r="O127" s="121">
        <f t="shared" si="93"/>
        <v>286.7</v>
      </c>
      <c r="P127" s="121">
        <f t="shared" si="93"/>
        <v>309.89</v>
      </c>
      <c r="Q127" s="121">
        <f t="shared" si="93"/>
        <v>379.5</v>
      </c>
      <c r="R127" s="121">
        <f t="shared" si="93"/>
        <v>270.68</v>
      </c>
      <c r="S127" s="121">
        <f t="shared" si="93"/>
        <v>170.29</v>
      </c>
      <c r="T127" s="117">
        <f t="shared" si="85"/>
        <v>245.59</v>
      </c>
      <c r="U127" s="118"/>
      <c r="V127" s="130">
        <f t="shared" si="30"/>
        <v>19647.2</v>
      </c>
      <c r="W127" s="131"/>
    </row>
    <row r="128">
      <c r="A128" s="115">
        <f t="shared" si="21"/>
        <v>44016</v>
      </c>
      <c r="B128" s="100" t="str">
        <f t="shared" si="22"/>
        <v>Painel frontal Springer /Consul/ Elgin</v>
      </c>
      <c r="C128" s="101">
        <f t="shared" ref="C128:D128" si="94">IF(C41="","",C41)</f>
        <v>80</v>
      </c>
      <c r="D128" s="101" t="str">
        <f t="shared" si="94"/>
        <v>unid.</v>
      </c>
      <c r="E128" s="121" t="str">
        <f t="shared" ref="E128:S128" si="95">IF(E41&gt;0,IF(AND($V41&lt;=E41,E41&lt;=$W41),E41,"excluído*"),"")</f>
        <v>excluído*</v>
      </c>
      <c r="F128" s="121">
        <f t="shared" si="95"/>
        <v>250</v>
      </c>
      <c r="G128" s="121">
        <f t="shared" si="95"/>
        <v>315</v>
      </c>
      <c r="H128" s="121">
        <f t="shared" si="95"/>
        <v>119.99</v>
      </c>
      <c r="I128" s="121" t="str">
        <f t="shared" si="95"/>
        <v/>
      </c>
      <c r="J128" s="121" t="str">
        <f t="shared" si="95"/>
        <v/>
      </c>
      <c r="K128" s="121" t="str">
        <f t="shared" si="95"/>
        <v/>
      </c>
      <c r="L128" s="121" t="str">
        <f t="shared" si="95"/>
        <v/>
      </c>
      <c r="M128" s="121" t="str">
        <f t="shared" si="95"/>
        <v/>
      </c>
      <c r="N128" s="121" t="str">
        <f t="shared" si="95"/>
        <v/>
      </c>
      <c r="O128" s="121" t="str">
        <f t="shared" si="95"/>
        <v/>
      </c>
      <c r="P128" s="121" t="str">
        <f t="shared" si="95"/>
        <v/>
      </c>
      <c r="Q128" s="121" t="str">
        <f t="shared" si="95"/>
        <v/>
      </c>
      <c r="R128" s="121" t="str">
        <f t="shared" si="95"/>
        <v/>
      </c>
      <c r="S128" s="121">
        <f t="shared" si="95"/>
        <v>247.84</v>
      </c>
      <c r="T128" s="117">
        <f t="shared" si="85"/>
        <v>233.21</v>
      </c>
      <c r="U128" s="118"/>
      <c r="V128" s="130">
        <f t="shared" si="30"/>
        <v>18656.8</v>
      </c>
      <c r="W128" s="131"/>
    </row>
    <row r="129">
      <c r="A129" s="115">
        <f t="shared" si="21"/>
        <v>44047</v>
      </c>
      <c r="B129" s="100" t="str">
        <f t="shared" si="22"/>
        <v>Painel frontal LG/ Komeco /Trane</v>
      </c>
      <c r="C129" s="101">
        <f t="shared" ref="C129:D129" si="96">IF(C42="","",C42)</f>
        <v>80</v>
      </c>
      <c r="D129" s="101" t="str">
        <f t="shared" si="96"/>
        <v>unid.</v>
      </c>
      <c r="E129" s="121" t="str">
        <f t="shared" ref="E129:S129" si="97">IF(E42&gt;0,IF(AND($V42&lt;=E42,E42&lt;=$W42),E42,"excluído*"),"")</f>
        <v>excluído*</v>
      </c>
      <c r="F129" s="121" t="str">
        <f t="shared" si="97"/>
        <v>excluído*</v>
      </c>
      <c r="G129" s="121">
        <f t="shared" si="97"/>
        <v>420</v>
      </c>
      <c r="H129" s="121">
        <f t="shared" si="97"/>
        <v>473</v>
      </c>
      <c r="I129" s="121">
        <f t="shared" si="97"/>
        <v>550.15</v>
      </c>
      <c r="J129" s="121" t="str">
        <f t="shared" si="97"/>
        <v/>
      </c>
      <c r="K129" s="121" t="str">
        <f t="shared" si="97"/>
        <v/>
      </c>
      <c r="L129" s="121" t="str">
        <f t="shared" si="97"/>
        <v/>
      </c>
      <c r="M129" s="121" t="str">
        <f t="shared" si="97"/>
        <v/>
      </c>
      <c r="N129" s="121" t="str">
        <f t="shared" si="97"/>
        <v/>
      </c>
      <c r="O129" s="121" t="str">
        <f t="shared" si="97"/>
        <v/>
      </c>
      <c r="P129" s="121" t="str">
        <f t="shared" si="97"/>
        <v/>
      </c>
      <c r="Q129" s="121" t="str">
        <f t="shared" si="97"/>
        <v/>
      </c>
      <c r="R129" s="121" t="str">
        <f t="shared" si="97"/>
        <v/>
      </c>
      <c r="S129" s="121">
        <f t="shared" si="97"/>
        <v>345.3</v>
      </c>
      <c r="T129" s="117">
        <f t="shared" si="85"/>
        <v>447.11</v>
      </c>
      <c r="U129" s="118"/>
      <c r="V129" s="130">
        <f t="shared" si="30"/>
        <v>35768.8</v>
      </c>
      <c r="W129" s="131"/>
    </row>
    <row r="130">
      <c r="A130" s="115">
        <f t="shared" si="21"/>
        <v>44078</v>
      </c>
      <c r="B130" s="100" t="str">
        <f t="shared" si="22"/>
        <v>Painel frontal Eletrolux /York</v>
      </c>
      <c r="C130" s="101">
        <f t="shared" ref="C130:D130" si="98">IF(C43="","",C43)</f>
        <v>80</v>
      </c>
      <c r="D130" s="101" t="str">
        <f t="shared" si="98"/>
        <v>unid.</v>
      </c>
      <c r="E130" s="121" t="str">
        <f t="shared" ref="E130:S130" si="99">IF(E43&gt;0,IF(AND($V43&lt;=E43,E43&lt;=$W43),E43,"excluído*"),"")</f>
        <v>excluído*</v>
      </c>
      <c r="F130" s="121">
        <f t="shared" si="99"/>
        <v>240</v>
      </c>
      <c r="G130" s="121">
        <f t="shared" si="99"/>
        <v>425</v>
      </c>
      <c r="H130" s="121" t="str">
        <f t="shared" si="99"/>
        <v/>
      </c>
      <c r="I130" s="121" t="str">
        <f t="shared" si="99"/>
        <v/>
      </c>
      <c r="J130" s="121" t="str">
        <f t="shared" si="99"/>
        <v/>
      </c>
      <c r="K130" s="121" t="str">
        <f t="shared" si="99"/>
        <v/>
      </c>
      <c r="L130" s="121" t="str">
        <f t="shared" si="99"/>
        <v/>
      </c>
      <c r="M130" s="121" t="str">
        <f t="shared" si="99"/>
        <v/>
      </c>
      <c r="N130" s="121" t="str">
        <f t="shared" si="99"/>
        <v/>
      </c>
      <c r="O130" s="121" t="str">
        <f t="shared" si="99"/>
        <v/>
      </c>
      <c r="P130" s="121" t="str">
        <f t="shared" si="99"/>
        <v/>
      </c>
      <c r="Q130" s="121" t="str">
        <f t="shared" si="99"/>
        <v/>
      </c>
      <c r="R130" s="121" t="str">
        <f t="shared" si="99"/>
        <v/>
      </c>
      <c r="S130" s="121">
        <f t="shared" si="99"/>
        <v>253.74</v>
      </c>
      <c r="T130" s="117">
        <f t="shared" si="85"/>
        <v>306.25</v>
      </c>
      <c r="U130" s="118"/>
      <c r="V130" s="130">
        <f t="shared" si="30"/>
        <v>24500</v>
      </c>
      <c r="W130" s="131"/>
    </row>
    <row r="131">
      <c r="A131" s="115">
        <f t="shared" si="21"/>
        <v>44108</v>
      </c>
      <c r="B131" s="100" t="str">
        <f t="shared" si="22"/>
        <v>Condensador</v>
      </c>
      <c r="C131" s="101">
        <f t="shared" ref="C131:D131" si="100">IF(C44="","",C44)</f>
        <v>80</v>
      </c>
      <c r="D131" s="101" t="str">
        <f t="shared" si="100"/>
        <v>unid.</v>
      </c>
      <c r="E131" s="121">
        <f t="shared" ref="E131:S131" si="101">IF(E44&gt;0,IF(AND($V44&lt;=E44,E44&lt;=$W44),E44,"excluído*"),"")</f>
        <v>900</v>
      </c>
      <c r="F131" s="121" t="str">
        <f t="shared" si="101"/>
        <v>excluído*</v>
      </c>
      <c r="G131" s="121">
        <f t="shared" si="101"/>
        <v>850</v>
      </c>
      <c r="H131" s="121">
        <f t="shared" si="101"/>
        <v>990</v>
      </c>
      <c r="I131" s="121">
        <f t="shared" si="101"/>
        <v>620.55</v>
      </c>
      <c r="J131" s="121">
        <f t="shared" si="101"/>
        <v>1303.05</v>
      </c>
      <c r="K131" s="121">
        <f t="shared" si="101"/>
        <v>727</v>
      </c>
      <c r="L131" s="121">
        <f t="shared" si="101"/>
        <v>1350</v>
      </c>
      <c r="M131" s="121">
        <f t="shared" si="101"/>
        <v>700</v>
      </c>
      <c r="N131" s="121">
        <f t="shared" si="101"/>
        <v>1450</v>
      </c>
      <c r="O131" s="121" t="str">
        <f t="shared" si="101"/>
        <v>excluído*</v>
      </c>
      <c r="P131" s="121">
        <f t="shared" si="101"/>
        <v>1123.85</v>
      </c>
      <c r="Q131" s="121">
        <f t="shared" si="101"/>
        <v>725</v>
      </c>
      <c r="R131" s="121" t="str">
        <f t="shared" si="101"/>
        <v>excluído*</v>
      </c>
      <c r="S131" s="121" t="str">
        <f t="shared" si="101"/>
        <v>excluído*</v>
      </c>
      <c r="T131" s="117">
        <f t="shared" si="85"/>
        <v>976.31</v>
      </c>
      <c r="U131" s="118"/>
      <c r="V131" s="130">
        <f t="shared" si="30"/>
        <v>78104.8</v>
      </c>
      <c r="W131" s="131"/>
    </row>
    <row r="132">
      <c r="A132" s="115">
        <f t="shared" si="21"/>
        <v>44139</v>
      </c>
      <c r="B132" s="100" t="str">
        <f t="shared" si="22"/>
        <v>Hélice do Ventilador</v>
      </c>
      <c r="C132" s="101">
        <f t="shared" ref="C132:D132" si="102">IF(C45="","",C45)</f>
        <v>80</v>
      </c>
      <c r="D132" s="101" t="str">
        <f t="shared" si="102"/>
        <v>unid.</v>
      </c>
      <c r="E132" s="121" t="str">
        <f t="shared" ref="E132:S132" si="103">IF(E45&gt;0,IF(AND($V45&lt;=E45,E45&lt;=$W45),E45,"excluído*"),"")</f>
        <v>excluído*</v>
      </c>
      <c r="F132" s="121">
        <f t="shared" si="103"/>
        <v>200</v>
      </c>
      <c r="G132" s="121">
        <f t="shared" si="103"/>
        <v>235.5</v>
      </c>
      <c r="H132" s="121">
        <f t="shared" si="103"/>
        <v>188.07</v>
      </c>
      <c r="I132" s="121" t="str">
        <f t="shared" si="103"/>
        <v>excluído*</v>
      </c>
      <c r="J132" s="121">
        <f t="shared" si="103"/>
        <v>175.09</v>
      </c>
      <c r="K132" s="121">
        <f t="shared" si="103"/>
        <v>240</v>
      </c>
      <c r="L132" s="121">
        <f t="shared" si="103"/>
        <v>247.9</v>
      </c>
      <c r="M132" s="121" t="str">
        <f t="shared" si="103"/>
        <v/>
      </c>
      <c r="N132" s="121" t="str">
        <f t="shared" si="103"/>
        <v/>
      </c>
      <c r="O132" s="121" t="str">
        <f t="shared" si="103"/>
        <v/>
      </c>
      <c r="P132" s="121" t="str">
        <f t="shared" si="103"/>
        <v/>
      </c>
      <c r="Q132" s="121" t="str">
        <f t="shared" si="103"/>
        <v/>
      </c>
      <c r="R132" s="121" t="str">
        <f t="shared" si="103"/>
        <v/>
      </c>
      <c r="S132" s="121">
        <f t="shared" si="103"/>
        <v>215.16</v>
      </c>
      <c r="T132" s="117">
        <f t="shared" si="85"/>
        <v>214.53</v>
      </c>
      <c r="U132" s="118"/>
      <c r="V132" s="130">
        <f t="shared" si="30"/>
        <v>17162.4</v>
      </c>
      <c r="W132" s="131"/>
    </row>
    <row r="133">
      <c r="A133" s="115">
        <f t="shared" si="21"/>
        <v>44169</v>
      </c>
      <c r="B133" s="100" t="str">
        <f t="shared" si="22"/>
        <v>Cabo de alimentação elétrica com plugue</v>
      </c>
      <c r="C133" s="101">
        <f t="shared" ref="C133:D133" si="104">IF(C46="","",C46)</f>
        <v>80</v>
      </c>
      <c r="D133" s="101" t="str">
        <f t="shared" si="104"/>
        <v>unid.</v>
      </c>
      <c r="E133" s="121" t="str">
        <f t="shared" ref="E133:S133" si="105">IF(E46&gt;0,IF(AND($V46&lt;=E46,E46&lt;=$W46),E46,"excluído*"),"")</f>
        <v>excluído*</v>
      </c>
      <c r="F133" s="121">
        <f t="shared" si="105"/>
        <v>32</v>
      </c>
      <c r="G133" s="121" t="str">
        <f t="shared" si="105"/>
        <v>excluído*</v>
      </c>
      <c r="H133" s="121">
        <f t="shared" si="105"/>
        <v>18.5</v>
      </c>
      <c r="I133" s="121" t="str">
        <f t="shared" si="105"/>
        <v/>
      </c>
      <c r="J133" s="121" t="str">
        <f t="shared" si="105"/>
        <v/>
      </c>
      <c r="K133" s="121">
        <f t="shared" si="105"/>
        <v>60.83</v>
      </c>
      <c r="L133" s="121">
        <f t="shared" si="105"/>
        <v>73.33</v>
      </c>
      <c r="M133" s="121" t="str">
        <f t="shared" si="105"/>
        <v/>
      </c>
      <c r="N133" s="121" t="str">
        <f t="shared" si="105"/>
        <v/>
      </c>
      <c r="O133" s="121" t="str">
        <f t="shared" si="105"/>
        <v/>
      </c>
      <c r="P133" s="121" t="str">
        <f t="shared" si="105"/>
        <v/>
      </c>
      <c r="Q133" s="121" t="str">
        <f t="shared" si="105"/>
        <v/>
      </c>
      <c r="R133" s="121" t="str">
        <f t="shared" si="105"/>
        <v/>
      </c>
      <c r="S133" s="121">
        <f t="shared" si="105"/>
        <v>37.57</v>
      </c>
      <c r="T133" s="117">
        <f t="shared" si="85"/>
        <v>44.45</v>
      </c>
      <c r="U133" s="118"/>
      <c r="V133" s="130">
        <f t="shared" si="30"/>
        <v>3556</v>
      </c>
      <c r="W133" s="131"/>
    </row>
    <row r="134">
      <c r="A134" s="126" t="str">
        <f t="shared" si="21"/>
        <v>4.13</v>
      </c>
      <c r="B134" s="100" t="str">
        <f t="shared" si="22"/>
        <v>Calço de borracha antivibração</v>
      </c>
      <c r="C134" s="101">
        <f t="shared" ref="C134:D134" si="106">IF(C47="","",C47)</f>
        <v>30</v>
      </c>
      <c r="D134" s="101" t="str">
        <f t="shared" si="106"/>
        <v>unid.</v>
      </c>
      <c r="E134" s="121">
        <f t="shared" ref="E134:S134" si="107">IF(E47&gt;0,IF(AND($V47&lt;=E47,E47&lt;=$W47),E47,"excluído*"),"")</f>
        <v>35</v>
      </c>
      <c r="F134" s="121">
        <f t="shared" si="107"/>
        <v>17.4</v>
      </c>
      <c r="G134" s="121">
        <f t="shared" si="107"/>
        <v>8.95</v>
      </c>
      <c r="H134" s="121">
        <f t="shared" si="107"/>
        <v>22.8</v>
      </c>
      <c r="I134" s="121">
        <f t="shared" si="107"/>
        <v>14.6</v>
      </c>
      <c r="J134" s="121">
        <f t="shared" si="107"/>
        <v>19.8</v>
      </c>
      <c r="K134" s="121" t="str">
        <f t="shared" si="107"/>
        <v>excluído*</v>
      </c>
      <c r="L134" s="121" t="str">
        <f t="shared" si="107"/>
        <v>excluído*</v>
      </c>
      <c r="M134" s="121">
        <f t="shared" si="107"/>
        <v>8</v>
      </c>
      <c r="N134" s="121">
        <f t="shared" si="107"/>
        <v>23.62</v>
      </c>
      <c r="O134" s="121" t="str">
        <f t="shared" si="107"/>
        <v/>
      </c>
      <c r="P134" s="121" t="str">
        <f t="shared" si="107"/>
        <v/>
      </c>
      <c r="Q134" s="121" t="str">
        <f t="shared" si="107"/>
        <v/>
      </c>
      <c r="R134" s="121" t="str">
        <f t="shared" si="107"/>
        <v/>
      </c>
      <c r="S134" s="121">
        <f t="shared" si="107"/>
        <v>17.49</v>
      </c>
      <c r="T134" s="117">
        <f t="shared" si="85"/>
        <v>18.63</v>
      </c>
      <c r="U134" s="118"/>
      <c r="V134" s="130">
        <f t="shared" si="30"/>
        <v>558.9</v>
      </c>
      <c r="W134" s="131"/>
    </row>
    <row r="135">
      <c r="A135" s="126" t="str">
        <f t="shared" si="21"/>
        <v>4.14</v>
      </c>
      <c r="B135" s="100" t="str">
        <f t="shared" si="22"/>
        <v>Filtro secador</v>
      </c>
      <c r="C135" s="101">
        <f t="shared" ref="C135:D135" si="108">IF(C48="","",C48)</f>
        <v>30</v>
      </c>
      <c r="D135" s="101" t="str">
        <f t="shared" si="108"/>
        <v>unid.</v>
      </c>
      <c r="E135" s="121">
        <f t="shared" ref="E135:S135" si="109">IF(E48&gt;0,IF(AND($V48&lt;=E48,E48&lt;=$W48),E48,"excluído*"),"")</f>
        <v>80</v>
      </c>
      <c r="F135" s="121">
        <f t="shared" si="109"/>
        <v>55</v>
      </c>
      <c r="G135" s="121" t="str">
        <f t="shared" si="109"/>
        <v>excluído*</v>
      </c>
      <c r="H135" s="121">
        <f t="shared" si="109"/>
        <v>32.99</v>
      </c>
      <c r="I135" s="121">
        <f t="shared" si="109"/>
        <v>59.99</v>
      </c>
      <c r="J135" s="121">
        <f t="shared" si="109"/>
        <v>71.77</v>
      </c>
      <c r="K135" s="121">
        <f t="shared" si="109"/>
        <v>40</v>
      </c>
      <c r="L135" s="121" t="str">
        <f t="shared" si="109"/>
        <v>excluído*</v>
      </c>
      <c r="M135" s="121">
        <f t="shared" si="109"/>
        <v>59.9</v>
      </c>
      <c r="N135" s="121">
        <f t="shared" si="109"/>
        <v>98</v>
      </c>
      <c r="O135" s="121" t="str">
        <f t="shared" si="109"/>
        <v/>
      </c>
      <c r="P135" s="121" t="str">
        <f t="shared" si="109"/>
        <v/>
      </c>
      <c r="Q135" s="121" t="str">
        <f t="shared" si="109"/>
        <v/>
      </c>
      <c r="R135" s="121" t="str">
        <f t="shared" si="109"/>
        <v/>
      </c>
      <c r="S135" s="121">
        <f t="shared" si="109"/>
        <v>51.8</v>
      </c>
      <c r="T135" s="117">
        <f t="shared" si="85"/>
        <v>61.05</v>
      </c>
      <c r="U135" s="118"/>
      <c r="V135" s="130">
        <f t="shared" si="30"/>
        <v>1831.5</v>
      </c>
      <c r="W135" s="131"/>
    </row>
    <row r="136">
      <c r="A136" s="126" t="str">
        <f t="shared" si="21"/>
        <v>4.15</v>
      </c>
      <c r="B136" s="100" t="str">
        <f t="shared" si="22"/>
        <v>Disjuntor</v>
      </c>
      <c r="C136" s="101">
        <f t="shared" ref="C136:D136" si="110">IF(C49="","",C49)</f>
        <v>30</v>
      </c>
      <c r="D136" s="101" t="str">
        <f t="shared" si="110"/>
        <v>unid.</v>
      </c>
      <c r="E136" s="121" t="str">
        <f t="shared" ref="E136:S136" si="111">IF(E49&gt;0,IF(AND($V49&lt;=E49,E49&lt;=$W49),E49,"excluído*"),"")</f>
        <v>excluído*</v>
      </c>
      <c r="F136" s="121">
        <f t="shared" si="111"/>
        <v>59</v>
      </c>
      <c r="G136" s="121" t="str">
        <f t="shared" si="111"/>
        <v>excluído*</v>
      </c>
      <c r="H136" s="121" t="str">
        <f t="shared" si="111"/>
        <v>excluído*</v>
      </c>
      <c r="I136" s="121" t="str">
        <f t="shared" si="111"/>
        <v>excluído*</v>
      </c>
      <c r="J136" s="121" t="str">
        <f t="shared" si="111"/>
        <v>excluído*</v>
      </c>
      <c r="K136" s="121">
        <f t="shared" si="111"/>
        <v>100</v>
      </c>
      <c r="L136" s="121" t="str">
        <f t="shared" si="111"/>
        <v>excluído*</v>
      </c>
      <c r="M136" s="121" t="str">
        <f t="shared" si="111"/>
        <v>excluído*</v>
      </c>
      <c r="N136" s="121">
        <f t="shared" si="111"/>
        <v>106.7</v>
      </c>
      <c r="O136" s="121">
        <f t="shared" si="111"/>
        <v>90.58</v>
      </c>
      <c r="P136" s="121">
        <f t="shared" si="111"/>
        <v>90.5</v>
      </c>
      <c r="Q136" s="121">
        <f t="shared" si="111"/>
        <v>87.52</v>
      </c>
      <c r="R136" s="121" t="str">
        <f t="shared" si="111"/>
        <v>excluído*</v>
      </c>
      <c r="S136" s="121">
        <f t="shared" si="111"/>
        <v>46.17</v>
      </c>
      <c r="T136" s="117">
        <f t="shared" si="85"/>
        <v>82.92</v>
      </c>
      <c r="U136" s="118"/>
      <c r="V136" s="130">
        <f t="shared" si="30"/>
        <v>2487.6</v>
      </c>
      <c r="W136" s="131"/>
    </row>
    <row r="137">
      <c r="A137" s="126" t="str">
        <f t="shared" si="21"/>
        <v>4.16</v>
      </c>
      <c r="B137" s="100" t="str">
        <f t="shared" si="22"/>
        <v>Contatora</v>
      </c>
      <c r="C137" s="101">
        <f t="shared" ref="C137:D137" si="112">IF(C50="","",C50)</f>
        <v>30</v>
      </c>
      <c r="D137" s="101" t="str">
        <f t="shared" si="112"/>
        <v>unid.</v>
      </c>
      <c r="E137" s="121">
        <f t="shared" ref="E137:S137" si="113">IF(E50&gt;0,IF(AND($V50&lt;=E50,E50&lt;=$W50),E50,"excluído*"),"")</f>
        <v>60</v>
      </c>
      <c r="F137" s="121">
        <f t="shared" si="113"/>
        <v>67</v>
      </c>
      <c r="G137" s="121" t="str">
        <f t="shared" si="113"/>
        <v>excluído*</v>
      </c>
      <c r="H137" s="121">
        <f t="shared" si="113"/>
        <v>48.3</v>
      </c>
      <c r="I137" s="121">
        <f t="shared" si="113"/>
        <v>90.9</v>
      </c>
      <c r="J137" s="121">
        <f t="shared" si="113"/>
        <v>160.44</v>
      </c>
      <c r="K137" s="121">
        <f t="shared" si="113"/>
        <v>120</v>
      </c>
      <c r="L137" s="121">
        <f t="shared" si="113"/>
        <v>89</v>
      </c>
      <c r="M137" s="121" t="str">
        <f t="shared" si="113"/>
        <v/>
      </c>
      <c r="N137" s="121" t="str">
        <f t="shared" si="113"/>
        <v/>
      </c>
      <c r="O137" s="121" t="str">
        <f t="shared" si="113"/>
        <v/>
      </c>
      <c r="P137" s="121" t="str">
        <f t="shared" si="113"/>
        <v/>
      </c>
      <c r="Q137" s="121" t="str">
        <f t="shared" si="113"/>
        <v/>
      </c>
      <c r="R137" s="121" t="str">
        <f t="shared" si="113"/>
        <v/>
      </c>
      <c r="S137" s="121">
        <f t="shared" si="113"/>
        <v>94.89</v>
      </c>
      <c r="T137" s="117">
        <f t="shared" si="85"/>
        <v>91.32</v>
      </c>
      <c r="U137" s="118"/>
      <c r="V137" s="130">
        <f t="shared" si="30"/>
        <v>2739.6</v>
      </c>
      <c r="W137" s="131"/>
    </row>
    <row r="138">
      <c r="A138" s="126" t="str">
        <f t="shared" si="21"/>
        <v>4.17</v>
      </c>
      <c r="B138" s="100" t="str">
        <f t="shared" si="22"/>
        <v>Canaletas de PVC para passagem de fiação</v>
      </c>
      <c r="C138" s="101">
        <f t="shared" ref="C138:D138" si="114">IF(C51="","",C51)</f>
        <v>30</v>
      </c>
      <c r="D138" s="101" t="str">
        <f t="shared" si="114"/>
        <v>unid.</v>
      </c>
      <c r="E138" s="121" t="str">
        <f t="shared" ref="E138:S138" si="115">IF(E51&gt;0,IF(AND($V51&lt;=E51,E51&lt;=$W51),E51,"excluído*"),"")</f>
        <v>excluído*</v>
      </c>
      <c r="F138" s="121">
        <f t="shared" si="115"/>
        <v>29</v>
      </c>
      <c r="G138" s="121">
        <f t="shared" si="115"/>
        <v>42</v>
      </c>
      <c r="H138" s="121" t="str">
        <f t="shared" si="115"/>
        <v>excluído*</v>
      </c>
      <c r="I138" s="121">
        <f t="shared" si="115"/>
        <v>31.9</v>
      </c>
      <c r="J138" s="121">
        <f t="shared" si="115"/>
        <v>37.05</v>
      </c>
      <c r="K138" s="121" t="str">
        <f t="shared" si="115"/>
        <v/>
      </c>
      <c r="L138" s="121" t="str">
        <f t="shared" si="115"/>
        <v/>
      </c>
      <c r="M138" s="121" t="str">
        <f t="shared" si="115"/>
        <v/>
      </c>
      <c r="N138" s="121" t="str">
        <f t="shared" si="115"/>
        <v/>
      </c>
      <c r="O138" s="121" t="str">
        <f t="shared" si="115"/>
        <v/>
      </c>
      <c r="P138" s="121" t="str">
        <f t="shared" si="115"/>
        <v/>
      </c>
      <c r="Q138" s="121" t="str">
        <f t="shared" si="115"/>
        <v/>
      </c>
      <c r="R138" s="121" t="str">
        <f t="shared" si="115"/>
        <v/>
      </c>
      <c r="S138" s="121">
        <f t="shared" si="115"/>
        <v>31</v>
      </c>
      <c r="T138" s="117">
        <f t="shared" si="85"/>
        <v>34.19</v>
      </c>
      <c r="U138" s="118"/>
      <c r="V138" s="130">
        <f t="shared" si="30"/>
        <v>1025.7</v>
      </c>
      <c r="W138" s="131"/>
    </row>
    <row r="139">
      <c r="A139" s="126" t="str">
        <f t="shared" si="21"/>
        <v>4.18</v>
      </c>
      <c r="B139" s="100" t="str">
        <f t="shared" si="22"/>
        <v>Plugue e tomada</v>
      </c>
      <c r="C139" s="101">
        <f t="shared" ref="C139:D139" si="116">IF(C52="","",C52)</f>
        <v>30</v>
      </c>
      <c r="D139" s="101" t="str">
        <f t="shared" si="116"/>
        <v>unid.</v>
      </c>
      <c r="E139" s="127">
        <f t="shared" ref="E139:S139" si="117">IF(E52&gt;0,IF(AND($V52&lt;=E52,E52&lt;=$W52),E52,"excluído*"),"")</f>
        <v>35</v>
      </c>
      <c r="F139" s="127">
        <f t="shared" si="117"/>
        <v>18</v>
      </c>
      <c r="G139" s="127" t="str">
        <f t="shared" si="117"/>
        <v>excluído*</v>
      </c>
      <c r="H139" s="127">
        <f t="shared" si="117"/>
        <v>25.39</v>
      </c>
      <c r="I139" s="127">
        <f t="shared" si="117"/>
        <v>31.2</v>
      </c>
      <c r="J139" s="127" t="str">
        <f t="shared" si="117"/>
        <v>excluído*</v>
      </c>
      <c r="K139" s="127" t="str">
        <f t="shared" si="117"/>
        <v/>
      </c>
      <c r="L139" s="127" t="str">
        <f t="shared" si="117"/>
        <v/>
      </c>
      <c r="M139" s="127" t="str">
        <f t="shared" si="117"/>
        <v/>
      </c>
      <c r="N139" s="127" t="str">
        <f t="shared" si="117"/>
        <v/>
      </c>
      <c r="O139" s="127" t="str">
        <f t="shared" si="117"/>
        <v/>
      </c>
      <c r="P139" s="127" t="str">
        <f t="shared" si="117"/>
        <v/>
      </c>
      <c r="Q139" s="127" t="str">
        <f t="shared" si="117"/>
        <v/>
      </c>
      <c r="R139" s="127" t="str">
        <f t="shared" si="117"/>
        <v/>
      </c>
      <c r="S139" s="127">
        <f t="shared" si="117"/>
        <v>22.19</v>
      </c>
      <c r="T139" s="117">
        <f t="shared" si="85"/>
        <v>26.36</v>
      </c>
      <c r="U139" s="118"/>
      <c r="V139" s="130">
        <f t="shared" si="30"/>
        <v>790.8</v>
      </c>
      <c r="W139" s="131"/>
    </row>
    <row r="140">
      <c r="A140" s="107">
        <f t="shared" si="21"/>
        <v>5</v>
      </c>
      <c r="B140" s="133" t="str">
        <f t="shared" si="22"/>
        <v>Peças para evaporador e condensador</v>
      </c>
      <c r="C140" s="92" t="str">
        <f t="shared" ref="C140:D140" si="118">C53</f>
        <v/>
      </c>
      <c r="D140" s="93" t="str">
        <f t="shared" si="118"/>
        <v/>
      </c>
      <c r="E140" s="110" t="str">
        <f t="shared" ref="E140:S140" si="119">IF(E53&gt;0,IF(AND($V53&lt;=E53,E53&lt;=$W53),E53,"excluído*"),"")</f>
        <v/>
      </c>
      <c r="F140" s="110" t="str">
        <f t="shared" si="119"/>
        <v/>
      </c>
      <c r="G140" s="110" t="str">
        <f t="shared" si="119"/>
        <v/>
      </c>
      <c r="H140" s="110" t="str">
        <f t="shared" si="119"/>
        <v/>
      </c>
      <c r="I140" s="110" t="str">
        <f t="shared" si="119"/>
        <v/>
      </c>
      <c r="J140" s="110" t="str">
        <f t="shared" si="119"/>
        <v/>
      </c>
      <c r="K140" s="110" t="str">
        <f t="shared" si="119"/>
        <v/>
      </c>
      <c r="L140" s="110" t="str">
        <f t="shared" si="119"/>
        <v/>
      </c>
      <c r="M140" s="110" t="str">
        <f t="shared" si="119"/>
        <v/>
      </c>
      <c r="N140" s="110" t="str">
        <f t="shared" si="119"/>
        <v/>
      </c>
      <c r="O140" s="110" t="str">
        <f t="shared" si="119"/>
        <v/>
      </c>
      <c r="P140" s="110" t="str">
        <f t="shared" si="119"/>
        <v/>
      </c>
      <c r="Q140" s="110" t="str">
        <f t="shared" si="119"/>
        <v/>
      </c>
      <c r="R140" s="110" t="str">
        <f t="shared" si="119"/>
        <v/>
      </c>
      <c r="S140" s="111" t="str">
        <f t="shared" si="119"/>
        <v/>
      </c>
      <c r="T140" s="112" t="str">
        <f>IF(SUM(E140:H140)&gt;0,ROUND(AVERAGE(E140:H140),2),"")</f>
        <v/>
      </c>
      <c r="U140" s="112"/>
      <c r="V140" s="113" t="str">
        <f t="shared" si="30"/>
        <v/>
      </c>
      <c r="W140" s="114"/>
    </row>
    <row r="141">
      <c r="A141" s="115">
        <f t="shared" si="21"/>
        <v>43835</v>
      </c>
      <c r="B141" s="100" t="str">
        <f t="shared" si="22"/>
        <v>Bucha do coxim da turbina</v>
      </c>
      <c r="C141" s="101">
        <f t="shared" ref="C141:D141" si="120">IF(C54="","",C54)</f>
        <v>20</v>
      </c>
      <c r="D141" s="101" t="str">
        <f t="shared" si="120"/>
        <v>unid.</v>
      </c>
      <c r="E141" s="116" t="str">
        <f t="shared" ref="E141:S141" si="121">IF(E54&gt;0,IF(AND($V54&lt;=E54,E54&lt;=$W54),E54,"excluído*"),"")</f>
        <v>excluído*</v>
      </c>
      <c r="F141" s="116">
        <f t="shared" si="121"/>
        <v>38</v>
      </c>
      <c r="G141" s="116" t="str">
        <f t="shared" si="121"/>
        <v>excluído*</v>
      </c>
      <c r="H141" s="116">
        <f t="shared" si="121"/>
        <v>49.9</v>
      </c>
      <c r="I141" s="116">
        <f t="shared" si="121"/>
        <v>48.9</v>
      </c>
      <c r="J141" s="116">
        <f t="shared" si="121"/>
        <v>35.1</v>
      </c>
      <c r="K141" s="116" t="str">
        <f t="shared" si="121"/>
        <v/>
      </c>
      <c r="L141" s="116" t="str">
        <f t="shared" si="121"/>
        <v/>
      </c>
      <c r="M141" s="116" t="str">
        <f t="shared" si="121"/>
        <v/>
      </c>
      <c r="N141" s="116" t="str">
        <f t="shared" si="121"/>
        <v/>
      </c>
      <c r="O141" s="116" t="str">
        <f t="shared" si="121"/>
        <v/>
      </c>
      <c r="P141" s="116" t="str">
        <f t="shared" si="121"/>
        <v/>
      </c>
      <c r="Q141" s="116" t="str">
        <f t="shared" si="121"/>
        <v/>
      </c>
      <c r="R141" s="116" t="str">
        <f t="shared" si="121"/>
        <v/>
      </c>
      <c r="S141" s="116">
        <f t="shared" si="121"/>
        <v>44.35</v>
      </c>
      <c r="T141" s="117">
        <f t="shared" ref="T141:T172" si="124">IF(SUM(E141:S141)&gt;0,ROUND(AVERAGE(E141:S141),2),"")</f>
        <v>43.25</v>
      </c>
      <c r="U141" s="118"/>
      <c r="V141" s="130">
        <f t="shared" si="30"/>
        <v>865</v>
      </c>
      <c r="W141" s="131"/>
    </row>
    <row r="142">
      <c r="A142" s="115">
        <f t="shared" si="21"/>
        <v>43866</v>
      </c>
      <c r="B142" s="100" t="str">
        <f t="shared" si="22"/>
        <v>Coxim da turbina</v>
      </c>
      <c r="C142" s="101">
        <f t="shared" ref="C142:D142" si="122">IF(C55="","",C55)</f>
        <v>20</v>
      </c>
      <c r="D142" s="101" t="str">
        <f t="shared" si="122"/>
        <v>unid.</v>
      </c>
      <c r="E142" s="121" t="str">
        <f t="shared" ref="E142:S142" si="123">IF(E55&gt;0,IF(AND($V55&lt;=E55,E55&lt;=$W55),E55,"excluído*"),"")</f>
        <v>excluído*</v>
      </c>
      <c r="F142" s="121">
        <f t="shared" si="123"/>
        <v>31</v>
      </c>
      <c r="G142" s="121">
        <f t="shared" si="123"/>
        <v>38.9</v>
      </c>
      <c r="H142" s="121">
        <f t="shared" si="123"/>
        <v>23.01</v>
      </c>
      <c r="I142" s="121">
        <f t="shared" si="123"/>
        <v>30</v>
      </c>
      <c r="J142" s="121" t="str">
        <f t="shared" si="123"/>
        <v>excluído*</v>
      </c>
      <c r="K142" s="121" t="str">
        <f t="shared" si="123"/>
        <v/>
      </c>
      <c r="L142" s="121" t="str">
        <f t="shared" si="123"/>
        <v/>
      </c>
      <c r="M142" s="121" t="str">
        <f t="shared" si="123"/>
        <v/>
      </c>
      <c r="N142" s="121" t="str">
        <f t="shared" si="123"/>
        <v/>
      </c>
      <c r="O142" s="121" t="str">
        <f t="shared" si="123"/>
        <v/>
      </c>
      <c r="P142" s="121" t="str">
        <f t="shared" si="123"/>
        <v/>
      </c>
      <c r="Q142" s="121" t="str">
        <f t="shared" si="123"/>
        <v/>
      </c>
      <c r="R142" s="121" t="str">
        <f t="shared" si="123"/>
        <v/>
      </c>
      <c r="S142" s="121">
        <f t="shared" si="123"/>
        <v>30.49</v>
      </c>
      <c r="T142" s="117">
        <f t="shared" si="124"/>
        <v>30.68</v>
      </c>
      <c r="U142" s="118"/>
      <c r="V142" s="130">
        <f t="shared" si="30"/>
        <v>613.6</v>
      </c>
      <c r="W142" s="131"/>
    </row>
    <row r="143">
      <c r="A143" s="115">
        <f t="shared" si="21"/>
        <v>43895</v>
      </c>
      <c r="B143" s="100" t="str">
        <f t="shared" si="22"/>
        <v>Bandeja do dreno</v>
      </c>
      <c r="C143" s="101">
        <f t="shared" ref="C143:D143" si="125">IF(C56="","",C56)</f>
        <v>20</v>
      </c>
      <c r="D143" s="101" t="str">
        <f t="shared" si="125"/>
        <v>unid.</v>
      </c>
      <c r="E143" s="121" t="str">
        <f t="shared" ref="E143:S143" si="126">IF(E56&gt;0,IF(AND($V56&lt;=E56,E56&lt;=$W56),E56,"excluído*"),"")</f>
        <v>excluído*</v>
      </c>
      <c r="F143" s="121">
        <f t="shared" si="126"/>
        <v>138</v>
      </c>
      <c r="G143" s="121" t="str">
        <f t="shared" si="126"/>
        <v>excluído*</v>
      </c>
      <c r="H143" s="121">
        <f t="shared" si="126"/>
        <v>134.9</v>
      </c>
      <c r="I143" s="121">
        <f t="shared" si="126"/>
        <v>124.99</v>
      </c>
      <c r="J143" s="121">
        <f t="shared" si="126"/>
        <v>194.99</v>
      </c>
      <c r="K143" s="121" t="str">
        <f t="shared" si="126"/>
        <v/>
      </c>
      <c r="L143" s="121" t="str">
        <f t="shared" si="126"/>
        <v/>
      </c>
      <c r="M143" s="121" t="str">
        <f t="shared" si="126"/>
        <v/>
      </c>
      <c r="N143" s="121" t="str">
        <f t="shared" si="126"/>
        <v/>
      </c>
      <c r="O143" s="121" t="str">
        <f t="shared" si="126"/>
        <v/>
      </c>
      <c r="P143" s="121" t="str">
        <f t="shared" si="126"/>
        <v/>
      </c>
      <c r="Q143" s="121" t="str">
        <f t="shared" si="126"/>
        <v/>
      </c>
      <c r="R143" s="121" t="str">
        <f t="shared" si="126"/>
        <v/>
      </c>
      <c r="S143" s="121">
        <f t="shared" si="126"/>
        <v>142.51</v>
      </c>
      <c r="T143" s="117">
        <f t="shared" si="124"/>
        <v>147.08</v>
      </c>
      <c r="U143" s="118"/>
      <c r="V143" s="130">
        <f t="shared" si="30"/>
        <v>2941.6</v>
      </c>
      <c r="W143" s="131"/>
    </row>
    <row r="144">
      <c r="A144" s="115">
        <f t="shared" si="21"/>
        <v>43926</v>
      </c>
      <c r="B144" s="100" t="str">
        <f t="shared" si="22"/>
        <v>Aletas</v>
      </c>
      <c r="C144" s="101">
        <f t="shared" ref="C144:D144" si="127">IF(C57="","",C57)</f>
        <v>20</v>
      </c>
      <c r="D144" s="101" t="str">
        <f t="shared" si="127"/>
        <v>unid.</v>
      </c>
      <c r="E144" s="121">
        <f t="shared" ref="E144:S144" si="128">IF(E57&gt;0,IF(AND($V57&lt;=E57,E57&lt;=$W57),E57,"excluído*"),"")</f>
        <v>130</v>
      </c>
      <c r="F144" s="121">
        <f t="shared" si="128"/>
        <v>62</v>
      </c>
      <c r="G144" s="121" t="str">
        <f t="shared" si="128"/>
        <v>excluído*</v>
      </c>
      <c r="H144" s="121" t="str">
        <f t="shared" si="128"/>
        <v>excluído*</v>
      </c>
      <c r="I144" s="121">
        <f t="shared" si="128"/>
        <v>64.99</v>
      </c>
      <c r="J144" s="121">
        <f t="shared" si="128"/>
        <v>55</v>
      </c>
      <c r="K144" s="121" t="str">
        <f t="shared" si="128"/>
        <v/>
      </c>
      <c r="L144" s="121" t="str">
        <f t="shared" si="128"/>
        <v/>
      </c>
      <c r="M144" s="121" t="str">
        <f t="shared" si="128"/>
        <v/>
      </c>
      <c r="N144" s="121" t="str">
        <f t="shared" si="128"/>
        <v/>
      </c>
      <c r="O144" s="121" t="str">
        <f t="shared" si="128"/>
        <v/>
      </c>
      <c r="P144" s="121" t="str">
        <f t="shared" si="128"/>
        <v/>
      </c>
      <c r="Q144" s="121" t="str">
        <f t="shared" si="128"/>
        <v/>
      </c>
      <c r="R144" s="121" t="str">
        <f t="shared" si="128"/>
        <v/>
      </c>
      <c r="S144" s="121">
        <f t="shared" si="128"/>
        <v>71.59</v>
      </c>
      <c r="T144" s="117">
        <f t="shared" si="124"/>
        <v>76.72</v>
      </c>
      <c r="U144" s="118"/>
      <c r="V144" s="130">
        <f t="shared" si="30"/>
        <v>1534.4</v>
      </c>
      <c r="W144" s="131"/>
    </row>
    <row r="145">
      <c r="A145" s="115">
        <f t="shared" si="21"/>
        <v>43956</v>
      </c>
      <c r="B145" s="100" t="str">
        <f t="shared" si="22"/>
        <v>Conector</v>
      </c>
      <c r="C145" s="101">
        <f t="shared" ref="C145:D145" si="129">IF(C58="","",C58)</f>
        <v>20</v>
      </c>
      <c r="D145" s="101" t="str">
        <f t="shared" si="129"/>
        <v>unid.</v>
      </c>
      <c r="E145" s="121" t="str">
        <f t="shared" ref="E145:S145" si="130">IF(E58&gt;0,IF(AND($V58&lt;=E58,E58&lt;=$W58),E58,"excluído*"),"")</f>
        <v>excluído*</v>
      </c>
      <c r="F145" s="121">
        <f t="shared" si="130"/>
        <v>38</v>
      </c>
      <c r="G145" s="121">
        <f t="shared" si="130"/>
        <v>2.15</v>
      </c>
      <c r="H145" s="121">
        <f t="shared" si="130"/>
        <v>10.11</v>
      </c>
      <c r="I145" s="121">
        <f t="shared" si="130"/>
        <v>2.64</v>
      </c>
      <c r="J145" s="121">
        <f t="shared" si="130"/>
        <v>2.93</v>
      </c>
      <c r="K145" s="121" t="str">
        <f t="shared" si="130"/>
        <v/>
      </c>
      <c r="L145" s="121" t="str">
        <f t="shared" si="130"/>
        <v/>
      </c>
      <c r="M145" s="121" t="str">
        <f t="shared" si="130"/>
        <v/>
      </c>
      <c r="N145" s="121" t="str">
        <f t="shared" si="130"/>
        <v/>
      </c>
      <c r="O145" s="121" t="str">
        <f t="shared" si="130"/>
        <v/>
      </c>
      <c r="P145" s="121" t="str">
        <f t="shared" si="130"/>
        <v/>
      </c>
      <c r="Q145" s="121" t="str">
        <f t="shared" si="130"/>
        <v/>
      </c>
      <c r="R145" s="121" t="str">
        <f t="shared" si="130"/>
        <v/>
      </c>
      <c r="S145" s="121">
        <f t="shared" si="130"/>
        <v>35.64</v>
      </c>
      <c r="T145" s="117">
        <f t="shared" si="124"/>
        <v>15.25</v>
      </c>
      <c r="U145" s="118"/>
      <c r="V145" s="130">
        <f t="shared" si="30"/>
        <v>305</v>
      </c>
      <c r="W145" s="131"/>
    </row>
    <row r="146">
      <c r="A146" s="115">
        <f t="shared" si="21"/>
        <v>43987</v>
      </c>
      <c r="B146" s="100" t="str">
        <f t="shared" si="22"/>
        <v>Tubulação de dreno</v>
      </c>
      <c r="C146" s="101">
        <f t="shared" ref="C146:D146" si="131">IF(C59="","",C59)</f>
        <v>20</v>
      </c>
      <c r="D146" s="101" t="str">
        <f t="shared" si="131"/>
        <v>metro</v>
      </c>
      <c r="E146" s="121">
        <f t="shared" ref="E146:S146" si="132">IF(E59&gt;0,IF(AND($V59&lt;=E59,E59&lt;=$W59),E59,"excluído*"),"")</f>
        <v>45</v>
      </c>
      <c r="F146" s="121" t="str">
        <f t="shared" si="132"/>
        <v>excluído*</v>
      </c>
      <c r="G146" s="121">
        <f t="shared" si="132"/>
        <v>8.55</v>
      </c>
      <c r="H146" s="121" t="str">
        <f t="shared" si="132"/>
        <v>excluído*</v>
      </c>
      <c r="I146" s="121">
        <f t="shared" si="132"/>
        <v>8.97</v>
      </c>
      <c r="J146" s="121" t="str">
        <f t="shared" si="132"/>
        <v/>
      </c>
      <c r="K146" s="121" t="str">
        <f t="shared" si="132"/>
        <v/>
      </c>
      <c r="L146" s="121" t="str">
        <f t="shared" si="132"/>
        <v/>
      </c>
      <c r="M146" s="121" t="str">
        <f t="shared" si="132"/>
        <v/>
      </c>
      <c r="N146" s="121" t="str">
        <f t="shared" si="132"/>
        <v/>
      </c>
      <c r="O146" s="121" t="str">
        <f t="shared" si="132"/>
        <v/>
      </c>
      <c r="P146" s="121" t="str">
        <f t="shared" si="132"/>
        <v/>
      </c>
      <c r="Q146" s="121" t="str">
        <f t="shared" si="132"/>
        <v/>
      </c>
      <c r="R146" s="121" t="str">
        <f t="shared" si="132"/>
        <v/>
      </c>
      <c r="S146" s="121">
        <f t="shared" si="132"/>
        <v>56.21</v>
      </c>
      <c r="T146" s="117">
        <f t="shared" si="124"/>
        <v>29.68</v>
      </c>
      <c r="U146" s="118"/>
      <c r="V146" s="130">
        <f t="shared" si="30"/>
        <v>593.6</v>
      </c>
      <c r="W146" s="131"/>
    </row>
    <row r="147">
      <c r="A147" s="115">
        <f t="shared" si="21"/>
        <v>44017</v>
      </c>
      <c r="B147" s="100" t="str">
        <f t="shared" si="22"/>
        <v>Suporte da evaporadora</v>
      </c>
      <c r="C147" s="101">
        <f t="shared" ref="C147:D147" si="133">IF(C60="","",C60)</f>
        <v>20</v>
      </c>
      <c r="D147" s="101" t="str">
        <f t="shared" si="133"/>
        <v>unid.</v>
      </c>
      <c r="E147" s="121">
        <f t="shared" ref="E147:S147" si="134">IF(E60&gt;0,IF(AND($V60&lt;=E60,E60&lt;=$W60),E60,"excluído*"),"")</f>
        <v>75</v>
      </c>
      <c r="F147" s="121">
        <f t="shared" si="134"/>
        <v>47</v>
      </c>
      <c r="G147" s="121" t="str">
        <f t="shared" si="134"/>
        <v>excluído*</v>
      </c>
      <c r="H147" s="121">
        <f t="shared" si="134"/>
        <v>38.99</v>
      </c>
      <c r="I147" s="121" t="str">
        <f t="shared" si="134"/>
        <v>excluído*</v>
      </c>
      <c r="J147" s="121" t="str">
        <f t="shared" si="134"/>
        <v>excluído*</v>
      </c>
      <c r="K147" s="121" t="str">
        <f t="shared" si="134"/>
        <v/>
      </c>
      <c r="L147" s="121" t="str">
        <f t="shared" si="134"/>
        <v/>
      </c>
      <c r="M147" s="121" t="str">
        <f t="shared" si="134"/>
        <v/>
      </c>
      <c r="N147" s="121" t="str">
        <f t="shared" si="134"/>
        <v/>
      </c>
      <c r="O147" s="121" t="str">
        <f t="shared" si="134"/>
        <v/>
      </c>
      <c r="P147" s="121" t="str">
        <f t="shared" si="134"/>
        <v/>
      </c>
      <c r="Q147" s="121" t="str">
        <f t="shared" si="134"/>
        <v/>
      </c>
      <c r="R147" s="121" t="str">
        <f t="shared" si="134"/>
        <v/>
      </c>
      <c r="S147" s="121">
        <f t="shared" si="134"/>
        <v>47</v>
      </c>
      <c r="T147" s="117">
        <f t="shared" si="124"/>
        <v>52</v>
      </c>
      <c r="U147" s="118"/>
      <c r="V147" s="130">
        <f t="shared" si="30"/>
        <v>1040</v>
      </c>
      <c r="W147" s="131"/>
    </row>
    <row r="148">
      <c r="A148" s="115">
        <f t="shared" si="21"/>
        <v>44048</v>
      </c>
      <c r="B148" s="100" t="str">
        <f t="shared" si="22"/>
        <v>Controle remoto</v>
      </c>
      <c r="C148" s="101">
        <f t="shared" ref="C148:D148" si="135">IF(C61="","",C61)</f>
        <v>20</v>
      </c>
      <c r="D148" s="101" t="str">
        <f t="shared" si="135"/>
        <v>unid.</v>
      </c>
      <c r="E148" s="121" t="str">
        <f t="shared" ref="E148:S148" si="136">IF(E61&gt;0,IF(AND($V61&lt;=E61,E61&lt;=$W61),E61,"excluído*"),"")</f>
        <v>excluído*</v>
      </c>
      <c r="F148" s="121">
        <f t="shared" si="136"/>
        <v>100</v>
      </c>
      <c r="G148" s="121">
        <f t="shared" si="136"/>
        <v>65.5</v>
      </c>
      <c r="H148" s="121">
        <f t="shared" si="136"/>
        <v>99.99</v>
      </c>
      <c r="I148" s="121">
        <f t="shared" si="136"/>
        <v>85.84</v>
      </c>
      <c r="J148" s="121">
        <f t="shared" si="136"/>
        <v>100</v>
      </c>
      <c r="K148" s="121" t="str">
        <f t="shared" si="136"/>
        <v/>
      </c>
      <c r="L148" s="121" t="str">
        <f t="shared" si="136"/>
        <v/>
      </c>
      <c r="M148" s="121" t="str">
        <f t="shared" si="136"/>
        <v/>
      </c>
      <c r="N148" s="121" t="str">
        <f t="shared" si="136"/>
        <v/>
      </c>
      <c r="O148" s="121" t="str">
        <f t="shared" si="136"/>
        <v/>
      </c>
      <c r="P148" s="121" t="str">
        <f t="shared" si="136"/>
        <v/>
      </c>
      <c r="Q148" s="121" t="str">
        <f t="shared" si="136"/>
        <v/>
      </c>
      <c r="R148" s="121" t="str">
        <f t="shared" si="136"/>
        <v/>
      </c>
      <c r="S148" s="121">
        <f t="shared" si="136"/>
        <v>104.3</v>
      </c>
      <c r="T148" s="117">
        <f t="shared" si="124"/>
        <v>92.61</v>
      </c>
      <c r="U148" s="118"/>
      <c r="V148" s="130">
        <f t="shared" si="30"/>
        <v>1852.2</v>
      </c>
      <c r="W148" s="131"/>
    </row>
    <row r="149">
      <c r="A149" s="115">
        <f t="shared" si="21"/>
        <v>44079</v>
      </c>
      <c r="B149" s="100" t="str">
        <f t="shared" si="22"/>
        <v>Motor Swing</v>
      </c>
      <c r="C149" s="101">
        <f t="shared" ref="C149:D149" si="137">IF(C62="","",C62)</f>
        <v>20</v>
      </c>
      <c r="D149" s="101" t="str">
        <f t="shared" si="137"/>
        <v>unid.</v>
      </c>
      <c r="E149" s="121" t="str">
        <f t="shared" ref="E149:S149" si="138">IF(E62&gt;0,IF(AND($V62&lt;=E62,E62&lt;=$W62),E62,"excluído*"),"")</f>
        <v>excluído*</v>
      </c>
      <c r="F149" s="121">
        <f t="shared" si="138"/>
        <v>120</v>
      </c>
      <c r="G149" s="121">
        <f t="shared" si="138"/>
        <v>125</v>
      </c>
      <c r="H149" s="121">
        <f t="shared" si="138"/>
        <v>97</v>
      </c>
      <c r="I149" s="121">
        <f t="shared" si="138"/>
        <v>149.9</v>
      </c>
      <c r="J149" s="121">
        <f t="shared" si="138"/>
        <v>93.99</v>
      </c>
      <c r="K149" s="121" t="str">
        <f t="shared" si="138"/>
        <v/>
      </c>
      <c r="L149" s="121" t="str">
        <f t="shared" si="138"/>
        <v/>
      </c>
      <c r="M149" s="121" t="str">
        <f t="shared" si="138"/>
        <v/>
      </c>
      <c r="N149" s="121" t="str">
        <f t="shared" si="138"/>
        <v/>
      </c>
      <c r="O149" s="121" t="str">
        <f t="shared" si="138"/>
        <v/>
      </c>
      <c r="P149" s="121" t="str">
        <f t="shared" si="138"/>
        <v/>
      </c>
      <c r="Q149" s="121" t="str">
        <f t="shared" si="138"/>
        <v/>
      </c>
      <c r="R149" s="121" t="str">
        <f t="shared" si="138"/>
        <v/>
      </c>
      <c r="S149" s="121">
        <f t="shared" si="138"/>
        <v>147.59</v>
      </c>
      <c r="T149" s="117">
        <f t="shared" si="124"/>
        <v>122.25</v>
      </c>
      <c r="U149" s="118"/>
      <c r="V149" s="130">
        <f t="shared" si="30"/>
        <v>2445</v>
      </c>
      <c r="W149" s="131"/>
    </row>
    <row r="150">
      <c r="A150" s="115">
        <f t="shared" si="21"/>
        <v>44109</v>
      </c>
      <c r="B150" s="100" t="str">
        <f t="shared" si="22"/>
        <v>Motor Ventilador Evaporadora</v>
      </c>
      <c r="C150" s="101">
        <f t="shared" ref="C150:D150" si="139">IF(C63="","",C63)</f>
        <v>20</v>
      </c>
      <c r="D150" s="101" t="str">
        <f t="shared" si="139"/>
        <v>unid.</v>
      </c>
      <c r="E150" s="121" t="str">
        <f t="shared" ref="E150:S150" si="140">IF(E63&gt;0,IF(AND($V63&lt;=E63,E63&lt;=$W63),E63,"excluído*"),"")</f>
        <v>excluído*</v>
      </c>
      <c r="F150" s="121">
        <f t="shared" si="140"/>
        <v>222</v>
      </c>
      <c r="G150" s="121">
        <f t="shared" si="140"/>
        <v>286</v>
      </c>
      <c r="H150" s="121">
        <f t="shared" si="140"/>
        <v>292</v>
      </c>
      <c r="I150" s="121">
        <f t="shared" si="140"/>
        <v>185.99</v>
      </c>
      <c r="J150" s="121">
        <f t="shared" si="140"/>
        <v>402.95</v>
      </c>
      <c r="K150" s="121" t="str">
        <f t="shared" si="140"/>
        <v/>
      </c>
      <c r="L150" s="121" t="str">
        <f t="shared" si="140"/>
        <v/>
      </c>
      <c r="M150" s="121" t="str">
        <f t="shared" si="140"/>
        <v/>
      </c>
      <c r="N150" s="121" t="str">
        <f t="shared" si="140"/>
        <v/>
      </c>
      <c r="O150" s="121" t="str">
        <f t="shared" si="140"/>
        <v/>
      </c>
      <c r="P150" s="121" t="str">
        <f t="shared" si="140"/>
        <v/>
      </c>
      <c r="Q150" s="121" t="str">
        <f t="shared" si="140"/>
        <v/>
      </c>
      <c r="R150" s="121" t="str">
        <f t="shared" si="140"/>
        <v/>
      </c>
      <c r="S150" s="121">
        <f t="shared" si="140"/>
        <v>217.46</v>
      </c>
      <c r="T150" s="117">
        <f t="shared" si="124"/>
        <v>267.73</v>
      </c>
      <c r="U150" s="118"/>
      <c r="V150" s="130">
        <f t="shared" si="30"/>
        <v>5354.6</v>
      </c>
      <c r="W150" s="131"/>
    </row>
    <row r="151">
      <c r="A151" s="115">
        <f t="shared" si="21"/>
        <v>44140</v>
      </c>
      <c r="B151" s="100" t="str">
        <f t="shared" si="22"/>
        <v>Trava do Motor</v>
      </c>
      <c r="C151" s="101">
        <f t="shared" ref="C151:D151" si="141">IF(C64="","",C64)</f>
        <v>20</v>
      </c>
      <c r="D151" s="101" t="str">
        <f t="shared" si="141"/>
        <v>unid.</v>
      </c>
      <c r="E151" s="121">
        <f t="shared" ref="E151:S151" si="142">IF(E64&gt;0,IF(AND($V64&lt;=E64,E64&lt;=$W64),E64,"excluído*"),"")</f>
        <v>23</v>
      </c>
      <c r="F151" s="121" t="str">
        <f t="shared" si="142"/>
        <v>excluído*</v>
      </c>
      <c r="G151" s="121" t="str">
        <f t="shared" si="142"/>
        <v/>
      </c>
      <c r="H151" s="121" t="str">
        <f t="shared" si="142"/>
        <v/>
      </c>
      <c r="I151" s="121" t="str">
        <f t="shared" si="142"/>
        <v/>
      </c>
      <c r="J151" s="121" t="str">
        <f t="shared" si="142"/>
        <v/>
      </c>
      <c r="K151" s="121" t="str">
        <f t="shared" si="142"/>
        <v/>
      </c>
      <c r="L151" s="121" t="str">
        <f t="shared" si="142"/>
        <v/>
      </c>
      <c r="M151" s="121" t="str">
        <f t="shared" si="142"/>
        <v/>
      </c>
      <c r="N151" s="121" t="str">
        <f t="shared" si="142"/>
        <v/>
      </c>
      <c r="O151" s="121" t="str">
        <f t="shared" si="142"/>
        <v/>
      </c>
      <c r="P151" s="121" t="str">
        <f t="shared" si="142"/>
        <v/>
      </c>
      <c r="Q151" s="121" t="str">
        <f t="shared" si="142"/>
        <v/>
      </c>
      <c r="R151" s="121" t="str">
        <f t="shared" si="142"/>
        <v/>
      </c>
      <c r="S151" s="121">
        <f t="shared" si="142"/>
        <v>27.51</v>
      </c>
      <c r="T151" s="117">
        <f t="shared" si="124"/>
        <v>25.26</v>
      </c>
      <c r="U151" s="118"/>
      <c r="V151" s="130">
        <f t="shared" si="30"/>
        <v>505.2</v>
      </c>
      <c r="W151" s="131"/>
    </row>
    <row r="152">
      <c r="A152" s="115">
        <f t="shared" si="21"/>
        <v>44170</v>
      </c>
      <c r="B152" s="100" t="str">
        <f t="shared" si="22"/>
        <v>Placa Comando Inverter PCI principal</v>
      </c>
      <c r="C152" s="101">
        <f t="shared" ref="C152:D152" si="143">IF(C65="","",C65)</f>
        <v>20</v>
      </c>
      <c r="D152" s="101" t="str">
        <f t="shared" si="143"/>
        <v>unid.</v>
      </c>
      <c r="E152" s="121" t="str">
        <f t="shared" ref="E152:S152" si="144">IF(E65&gt;0,IF(AND($V65&lt;=E65,E65&lt;=$W65),E65,"excluído*"),"")</f>
        <v>excluído*</v>
      </c>
      <c r="F152" s="121" t="str">
        <f t="shared" si="144"/>
        <v>excluído*</v>
      </c>
      <c r="G152" s="121">
        <f t="shared" si="144"/>
        <v>650</v>
      </c>
      <c r="H152" s="121">
        <f t="shared" si="144"/>
        <v>499</v>
      </c>
      <c r="I152" s="121">
        <f t="shared" si="144"/>
        <v>449.9</v>
      </c>
      <c r="J152" s="121" t="str">
        <f t="shared" si="144"/>
        <v/>
      </c>
      <c r="K152" s="121" t="str">
        <f t="shared" si="144"/>
        <v/>
      </c>
      <c r="L152" s="121" t="str">
        <f t="shared" si="144"/>
        <v/>
      </c>
      <c r="M152" s="121" t="str">
        <f t="shared" si="144"/>
        <v/>
      </c>
      <c r="N152" s="121" t="str">
        <f t="shared" si="144"/>
        <v/>
      </c>
      <c r="O152" s="121" t="str">
        <f t="shared" si="144"/>
        <v/>
      </c>
      <c r="P152" s="121" t="str">
        <f t="shared" si="144"/>
        <v/>
      </c>
      <c r="Q152" s="121" t="str">
        <f t="shared" si="144"/>
        <v/>
      </c>
      <c r="R152" s="121" t="str">
        <f t="shared" si="144"/>
        <v/>
      </c>
      <c r="S152" s="121" t="str">
        <f t="shared" si="144"/>
        <v>excluído*</v>
      </c>
      <c r="T152" s="117">
        <f t="shared" si="124"/>
        <v>532.97</v>
      </c>
      <c r="U152" s="118"/>
      <c r="V152" s="130">
        <f t="shared" si="30"/>
        <v>10659.4</v>
      </c>
      <c r="W152" s="131"/>
    </row>
    <row r="153">
      <c r="A153" s="126" t="str">
        <f t="shared" si="21"/>
        <v>5.13</v>
      </c>
      <c r="B153" s="100" t="str">
        <f t="shared" si="22"/>
        <v>Placa Comando Inverter PCI receptor</v>
      </c>
      <c r="C153" s="101">
        <f t="shared" ref="C153:D153" si="145">IF(C66="","",C66)</f>
        <v>20</v>
      </c>
      <c r="D153" s="101" t="str">
        <f t="shared" si="145"/>
        <v>unid.</v>
      </c>
      <c r="E153" s="121">
        <f t="shared" ref="E153:S153" si="146">IF(E66&gt;0,IF(AND($V66&lt;=E66,E66&lt;=$W66),E66,"excluído*"),"")</f>
        <v>400</v>
      </c>
      <c r="F153" s="121">
        <f t="shared" si="146"/>
        <v>89</v>
      </c>
      <c r="G153" s="121" t="str">
        <f t="shared" si="146"/>
        <v>excluído*</v>
      </c>
      <c r="H153" s="121">
        <f t="shared" si="146"/>
        <v>159.99</v>
      </c>
      <c r="I153" s="121">
        <f t="shared" si="146"/>
        <v>190</v>
      </c>
      <c r="J153" s="121">
        <f t="shared" si="146"/>
        <v>356</v>
      </c>
      <c r="K153" s="121" t="str">
        <f t="shared" si="146"/>
        <v/>
      </c>
      <c r="L153" s="121" t="str">
        <f t="shared" si="146"/>
        <v/>
      </c>
      <c r="M153" s="121" t="str">
        <f t="shared" si="146"/>
        <v/>
      </c>
      <c r="N153" s="121" t="str">
        <f t="shared" si="146"/>
        <v/>
      </c>
      <c r="O153" s="121" t="str">
        <f t="shared" si="146"/>
        <v/>
      </c>
      <c r="P153" s="121" t="str">
        <f t="shared" si="146"/>
        <v/>
      </c>
      <c r="Q153" s="121" t="str">
        <f t="shared" si="146"/>
        <v/>
      </c>
      <c r="R153" s="121" t="str">
        <f t="shared" si="146"/>
        <v/>
      </c>
      <c r="S153" s="121">
        <f t="shared" si="146"/>
        <v>106.6</v>
      </c>
      <c r="T153" s="117">
        <f t="shared" si="124"/>
        <v>216.93</v>
      </c>
      <c r="U153" s="118"/>
      <c r="V153" s="130">
        <f t="shared" si="30"/>
        <v>4338.6</v>
      </c>
      <c r="W153" s="131"/>
    </row>
    <row r="154">
      <c r="A154" s="126" t="str">
        <f t="shared" si="21"/>
        <v>5.14</v>
      </c>
      <c r="B154" s="100" t="str">
        <f t="shared" si="22"/>
        <v>Sensor imersão. Evaporadora</v>
      </c>
      <c r="C154" s="101">
        <f t="shared" ref="C154:D154" si="147">IF(C67="","",C67)</f>
        <v>20</v>
      </c>
      <c r="D154" s="101" t="str">
        <f t="shared" si="147"/>
        <v>unid.</v>
      </c>
      <c r="E154" s="121" t="str">
        <f t="shared" ref="E154:S154" si="148">IF(E67&gt;0,IF(AND($V67&lt;=E67,E67&lt;=$W67),E67,"excluído*"),"")</f>
        <v>excluído*</v>
      </c>
      <c r="F154" s="121">
        <f t="shared" si="148"/>
        <v>66</v>
      </c>
      <c r="G154" s="121">
        <f t="shared" si="148"/>
        <v>65</v>
      </c>
      <c r="H154" s="121">
        <f t="shared" si="148"/>
        <v>37.43</v>
      </c>
      <c r="I154" s="121">
        <f t="shared" si="148"/>
        <v>45</v>
      </c>
      <c r="J154" s="121">
        <f t="shared" si="148"/>
        <v>49.9</v>
      </c>
      <c r="K154" s="121" t="str">
        <f t="shared" si="148"/>
        <v/>
      </c>
      <c r="L154" s="121" t="str">
        <f t="shared" si="148"/>
        <v/>
      </c>
      <c r="M154" s="121" t="str">
        <f t="shared" si="148"/>
        <v/>
      </c>
      <c r="N154" s="121" t="str">
        <f t="shared" si="148"/>
        <v/>
      </c>
      <c r="O154" s="121" t="str">
        <f t="shared" si="148"/>
        <v/>
      </c>
      <c r="P154" s="121" t="str">
        <f t="shared" si="148"/>
        <v/>
      </c>
      <c r="Q154" s="121" t="str">
        <f t="shared" si="148"/>
        <v/>
      </c>
      <c r="R154" s="121" t="str">
        <f t="shared" si="148"/>
        <v/>
      </c>
      <c r="S154" s="121">
        <f t="shared" si="148"/>
        <v>59.2</v>
      </c>
      <c r="T154" s="117">
        <f t="shared" si="124"/>
        <v>53.76</v>
      </c>
      <c r="U154" s="118"/>
      <c r="V154" s="130">
        <f t="shared" si="30"/>
        <v>1075.2</v>
      </c>
      <c r="W154" s="131"/>
    </row>
    <row r="155">
      <c r="A155" s="126" t="str">
        <f t="shared" si="21"/>
        <v>5.15</v>
      </c>
      <c r="B155" s="100" t="str">
        <f t="shared" si="22"/>
        <v>Sensor temperatura Evaporadora</v>
      </c>
      <c r="C155" s="101">
        <f t="shared" ref="C155:D155" si="149">IF(C68="","",C68)</f>
        <v>20</v>
      </c>
      <c r="D155" s="101" t="str">
        <f t="shared" si="149"/>
        <v>unid.</v>
      </c>
      <c r="E155" s="121" t="str">
        <f t="shared" ref="E155:S155" si="150">IF(E68&gt;0,IF(AND($V68&lt;=E68,E68&lt;=$W68),E68,"excluído*"),"")</f>
        <v>excluído*</v>
      </c>
      <c r="F155" s="121">
        <f t="shared" si="150"/>
        <v>64</v>
      </c>
      <c r="G155" s="121">
        <f t="shared" si="150"/>
        <v>72</v>
      </c>
      <c r="H155" s="121">
        <f t="shared" si="150"/>
        <v>60</v>
      </c>
      <c r="I155" s="121">
        <f t="shared" si="150"/>
        <v>54.99</v>
      </c>
      <c r="J155" s="121">
        <f t="shared" si="150"/>
        <v>80</v>
      </c>
      <c r="K155" s="121" t="str">
        <f t="shared" si="150"/>
        <v/>
      </c>
      <c r="L155" s="121" t="str">
        <f t="shared" si="150"/>
        <v/>
      </c>
      <c r="M155" s="121" t="str">
        <f t="shared" si="150"/>
        <v/>
      </c>
      <c r="N155" s="121" t="str">
        <f t="shared" si="150"/>
        <v/>
      </c>
      <c r="O155" s="121" t="str">
        <f t="shared" si="150"/>
        <v/>
      </c>
      <c r="P155" s="121" t="str">
        <f t="shared" si="150"/>
        <v/>
      </c>
      <c r="Q155" s="121" t="str">
        <f t="shared" si="150"/>
        <v/>
      </c>
      <c r="R155" s="121" t="str">
        <f t="shared" si="150"/>
        <v/>
      </c>
      <c r="S155" s="121">
        <f t="shared" si="150"/>
        <v>57.94</v>
      </c>
      <c r="T155" s="117">
        <f t="shared" si="124"/>
        <v>64.82</v>
      </c>
      <c r="U155" s="118"/>
      <c r="V155" s="130">
        <f t="shared" si="30"/>
        <v>1296.4</v>
      </c>
      <c r="W155" s="131"/>
    </row>
    <row r="156">
      <c r="A156" s="126" t="str">
        <f t="shared" si="21"/>
        <v>5.16</v>
      </c>
      <c r="B156" s="100" t="str">
        <f t="shared" si="22"/>
        <v>Fusível</v>
      </c>
      <c r="C156" s="101">
        <f t="shared" ref="C156:D156" si="151">IF(C69="","",C69)</f>
        <v>20</v>
      </c>
      <c r="D156" s="101" t="str">
        <f t="shared" si="151"/>
        <v>unid.</v>
      </c>
      <c r="E156" s="121" t="str">
        <f t="shared" ref="E156:S156" si="152">IF(E69&gt;0,IF(AND($V69&lt;=E69,E69&lt;=$W69),E69,"excluído*"),"")</f>
        <v>excluído*</v>
      </c>
      <c r="F156" s="121">
        <f t="shared" si="152"/>
        <v>20</v>
      </c>
      <c r="G156" s="121">
        <f t="shared" si="152"/>
        <v>5</v>
      </c>
      <c r="H156" s="121">
        <f t="shared" si="152"/>
        <v>0.34</v>
      </c>
      <c r="I156" s="121">
        <f t="shared" si="152"/>
        <v>0.49</v>
      </c>
      <c r="J156" s="121">
        <f t="shared" si="152"/>
        <v>4.13</v>
      </c>
      <c r="K156" s="121" t="str">
        <f t="shared" si="152"/>
        <v/>
      </c>
      <c r="L156" s="121" t="str">
        <f t="shared" si="152"/>
        <v/>
      </c>
      <c r="M156" s="121" t="str">
        <f t="shared" si="152"/>
        <v/>
      </c>
      <c r="N156" s="121" t="str">
        <f t="shared" si="152"/>
        <v/>
      </c>
      <c r="O156" s="121" t="str">
        <f t="shared" si="152"/>
        <v/>
      </c>
      <c r="P156" s="121" t="str">
        <f t="shared" si="152"/>
        <v/>
      </c>
      <c r="Q156" s="121" t="str">
        <f t="shared" si="152"/>
        <v/>
      </c>
      <c r="R156" s="121" t="str">
        <f t="shared" si="152"/>
        <v/>
      </c>
      <c r="S156" s="121">
        <f t="shared" si="152"/>
        <v>20.84</v>
      </c>
      <c r="T156" s="117">
        <f t="shared" si="124"/>
        <v>8.47</v>
      </c>
      <c r="U156" s="118"/>
      <c r="V156" s="130">
        <f t="shared" si="30"/>
        <v>169.4</v>
      </c>
      <c r="W156" s="131"/>
    </row>
    <row r="157">
      <c r="A157" s="126" t="str">
        <f t="shared" si="21"/>
        <v>5.17</v>
      </c>
      <c r="B157" s="100" t="str">
        <f t="shared" si="22"/>
        <v>Borne</v>
      </c>
      <c r="C157" s="101">
        <f t="shared" ref="C157:D157" si="153">IF(C70="","",C70)</f>
        <v>20</v>
      </c>
      <c r="D157" s="101" t="str">
        <f t="shared" si="153"/>
        <v>unid.</v>
      </c>
      <c r="E157" s="121" t="str">
        <f t="shared" ref="E157:S157" si="154">IF(E70&gt;0,IF(AND($V70&lt;=E70,E70&lt;=$W70),E70,"excluído*"),"")</f>
        <v>excluído*</v>
      </c>
      <c r="F157" s="121">
        <f t="shared" si="154"/>
        <v>14</v>
      </c>
      <c r="G157" s="121">
        <f t="shared" si="154"/>
        <v>1.25</v>
      </c>
      <c r="H157" s="121">
        <f t="shared" si="154"/>
        <v>1.5</v>
      </c>
      <c r="I157" s="121">
        <f t="shared" si="154"/>
        <v>1.53</v>
      </c>
      <c r="J157" s="121">
        <f t="shared" si="154"/>
        <v>1.7</v>
      </c>
      <c r="K157" s="121" t="str">
        <f t="shared" si="154"/>
        <v/>
      </c>
      <c r="L157" s="121" t="str">
        <f t="shared" si="154"/>
        <v/>
      </c>
      <c r="M157" s="121" t="str">
        <f t="shared" si="154"/>
        <v/>
      </c>
      <c r="N157" s="121" t="str">
        <f t="shared" si="154"/>
        <v/>
      </c>
      <c r="O157" s="121" t="str">
        <f t="shared" si="154"/>
        <v/>
      </c>
      <c r="P157" s="121" t="str">
        <f t="shared" si="154"/>
        <v/>
      </c>
      <c r="Q157" s="121" t="str">
        <f t="shared" si="154"/>
        <v/>
      </c>
      <c r="R157" s="121" t="str">
        <f t="shared" si="154"/>
        <v/>
      </c>
      <c r="S157" s="121" t="str">
        <f t="shared" si="154"/>
        <v>excluído*</v>
      </c>
      <c r="T157" s="117">
        <f t="shared" si="124"/>
        <v>4</v>
      </c>
      <c r="U157" s="118"/>
      <c r="V157" s="130">
        <f t="shared" si="30"/>
        <v>80</v>
      </c>
      <c r="W157" s="131"/>
    </row>
    <row r="158">
      <c r="A158" s="126" t="str">
        <f t="shared" si="21"/>
        <v>5.18</v>
      </c>
      <c r="B158" s="100" t="str">
        <f t="shared" si="22"/>
        <v>Hélice da unidade condensadora</v>
      </c>
      <c r="C158" s="101">
        <f t="shared" ref="C158:D158" si="155">IF(C71="","",C71)</f>
        <v>20</v>
      </c>
      <c r="D158" s="101" t="str">
        <f t="shared" si="155"/>
        <v>unid.</v>
      </c>
      <c r="E158" s="121" t="str">
        <f t="shared" ref="E158:S158" si="156">IF(E71&gt;0,IF(AND($V71&lt;=E71,E71&lt;=$W71),E71,"excluído*"),"")</f>
        <v>excluído*</v>
      </c>
      <c r="F158" s="121">
        <f t="shared" si="156"/>
        <v>270</v>
      </c>
      <c r="G158" s="121">
        <f t="shared" si="156"/>
        <v>180</v>
      </c>
      <c r="H158" s="121">
        <f t="shared" si="156"/>
        <v>261</v>
      </c>
      <c r="I158" s="121">
        <f t="shared" si="156"/>
        <v>339.89</v>
      </c>
      <c r="J158" s="121" t="str">
        <f t="shared" si="156"/>
        <v>excluído*</v>
      </c>
      <c r="K158" s="121" t="str">
        <f t="shared" si="156"/>
        <v/>
      </c>
      <c r="L158" s="121" t="str">
        <f t="shared" si="156"/>
        <v/>
      </c>
      <c r="M158" s="121" t="str">
        <f t="shared" si="156"/>
        <v/>
      </c>
      <c r="N158" s="121" t="str">
        <f t="shared" si="156"/>
        <v/>
      </c>
      <c r="O158" s="121" t="str">
        <f t="shared" si="156"/>
        <v/>
      </c>
      <c r="P158" s="121" t="str">
        <f t="shared" si="156"/>
        <v/>
      </c>
      <c r="Q158" s="121" t="str">
        <f t="shared" si="156"/>
        <v/>
      </c>
      <c r="R158" s="121" t="str">
        <f t="shared" si="156"/>
        <v/>
      </c>
      <c r="S158" s="121">
        <f t="shared" si="156"/>
        <v>304.16</v>
      </c>
      <c r="T158" s="117">
        <f t="shared" si="124"/>
        <v>271.01</v>
      </c>
      <c r="U158" s="118"/>
      <c r="V158" s="130">
        <f t="shared" si="30"/>
        <v>5420.2</v>
      </c>
      <c r="W158" s="131"/>
    </row>
    <row r="159">
      <c r="A159" s="126" t="str">
        <f t="shared" si="21"/>
        <v>5.19</v>
      </c>
      <c r="B159" s="100" t="str">
        <f t="shared" si="22"/>
        <v>Coxim do compressor</v>
      </c>
      <c r="C159" s="101">
        <f t="shared" ref="C159:D159" si="157">IF(C72="","",C72)</f>
        <v>20</v>
      </c>
      <c r="D159" s="101" t="str">
        <f t="shared" si="157"/>
        <v>unid.</v>
      </c>
      <c r="E159" s="121" t="str">
        <f t="shared" ref="E159:S159" si="158">IF(E72&gt;0,IF(AND($V72&lt;=E72,E72&lt;=$W72),E72,"excluído*"),"")</f>
        <v>excluído*</v>
      </c>
      <c r="F159" s="121">
        <f t="shared" si="158"/>
        <v>27</v>
      </c>
      <c r="G159" s="121" t="str">
        <f t="shared" si="158"/>
        <v>excluído*</v>
      </c>
      <c r="H159" s="121" t="str">
        <f t="shared" si="158"/>
        <v>excluído*</v>
      </c>
      <c r="I159" s="121">
        <f t="shared" si="158"/>
        <v>40.47</v>
      </c>
      <c r="J159" s="121">
        <f t="shared" si="158"/>
        <v>54.45</v>
      </c>
      <c r="K159" s="121" t="str">
        <f t="shared" si="158"/>
        <v/>
      </c>
      <c r="L159" s="121" t="str">
        <f t="shared" si="158"/>
        <v/>
      </c>
      <c r="M159" s="121" t="str">
        <f t="shared" si="158"/>
        <v/>
      </c>
      <c r="N159" s="121" t="str">
        <f t="shared" si="158"/>
        <v/>
      </c>
      <c r="O159" s="121" t="str">
        <f t="shared" si="158"/>
        <v/>
      </c>
      <c r="P159" s="121" t="str">
        <f t="shared" si="158"/>
        <v/>
      </c>
      <c r="Q159" s="121" t="str">
        <f t="shared" si="158"/>
        <v/>
      </c>
      <c r="R159" s="121" t="str">
        <f t="shared" si="158"/>
        <v/>
      </c>
      <c r="S159" s="121">
        <f t="shared" si="158"/>
        <v>29.35</v>
      </c>
      <c r="T159" s="117">
        <f t="shared" si="124"/>
        <v>37.82</v>
      </c>
      <c r="U159" s="118"/>
      <c r="V159" s="130">
        <f t="shared" si="30"/>
        <v>756.4</v>
      </c>
      <c r="W159" s="131"/>
    </row>
    <row r="160">
      <c r="A160" s="126" t="str">
        <f t="shared" si="21"/>
        <v>5.20</v>
      </c>
      <c r="B160" s="100" t="str">
        <f t="shared" si="22"/>
        <v>Protetor do compressor</v>
      </c>
      <c r="C160" s="101">
        <f t="shared" ref="C160:D160" si="159">IF(C73="","",C73)</f>
        <v>20</v>
      </c>
      <c r="D160" s="101" t="str">
        <f t="shared" si="159"/>
        <v>unid.</v>
      </c>
      <c r="E160" s="121" t="str">
        <f t="shared" ref="E160:S160" si="160">IF(E73&gt;0,IF(AND($V73&lt;=E73,E73&lt;=$W73),E73,"excluído*"),"")</f>
        <v>excluído*</v>
      </c>
      <c r="F160" s="121">
        <f t="shared" si="160"/>
        <v>81</v>
      </c>
      <c r="G160" s="121">
        <f t="shared" si="160"/>
        <v>55</v>
      </c>
      <c r="H160" s="121" t="str">
        <f t="shared" si="160"/>
        <v>excluído*</v>
      </c>
      <c r="I160" s="121">
        <f t="shared" si="160"/>
        <v>63.25</v>
      </c>
      <c r="J160" s="121" t="str">
        <f t="shared" si="160"/>
        <v/>
      </c>
      <c r="K160" s="121" t="str">
        <f t="shared" si="160"/>
        <v/>
      </c>
      <c r="L160" s="121" t="str">
        <f t="shared" si="160"/>
        <v/>
      </c>
      <c r="M160" s="121" t="str">
        <f t="shared" si="160"/>
        <v/>
      </c>
      <c r="N160" s="121" t="str">
        <f t="shared" si="160"/>
        <v/>
      </c>
      <c r="O160" s="121" t="str">
        <f t="shared" si="160"/>
        <v/>
      </c>
      <c r="P160" s="121" t="str">
        <f t="shared" si="160"/>
        <v/>
      </c>
      <c r="Q160" s="121" t="str">
        <f t="shared" si="160"/>
        <v/>
      </c>
      <c r="R160" s="121" t="str">
        <f t="shared" si="160"/>
        <v/>
      </c>
      <c r="S160" s="121">
        <f t="shared" si="160"/>
        <v>62.39</v>
      </c>
      <c r="T160" s="117">
        <f t="shared" si="124"/>
        <v>65.41</v>
      </c>
      <c r="U160" s="118"/>
      <c r="V160" s="130">
        <f t="shared" si="30"/>
        <v>1308.2</v>
      </c>
      <c r="W160" s="131"/>
    </row>
    <row r="161">
      <c r="A161" s="126" t="str">
        <f t="shared" si="21"/>
        <v>5.21</v>
      </c>
      <c r="B161" s="100" t="str">
        <f t="shared" si="22"/>
        <v>Tampa das válvulas</v>
      </c>
      <c r="C161" s="101">
        <f t="shared" ref="C161:D161" si="161">IF(C74="","",C74)</f>
        <v>20</v>
      </c>
      <c r="D161" s="101" t="str">
        <f t="shared" si="161"/>
        <v>unid.</v>
      </c>
      <c r="E161" s="121">
        <f t="shared" ref="E161:S161" si="162">IF(E74&gt;0,IF(AND($V74&lt;=E74,E74&lt;=$W74),E74,"excluído*"),"")</f>
        <v>50</v>
      </c>
      <c r="F161" s="121">
        <f t="shared" si="162"/>
        <v>38</v>
      </c>
      <c r="G161" s="121" t="str">
        <f t="shared" si="162"/>
        <v>excluído*</v>
      </c>
      <c r="H161" s="121" t="str">
        <f t="shared" si="162"/>
        <v>excluído*</v>
      </c>
      <c r="I161" s="121" t="str">
        <f t="shared" si="162"/>
        <v/>
      </c>
      <c r="J161" s="121" t="str">
        <f t="shared" si="162"/>
        <v/>
      </c>
      <c r="K161" s="121" t="str">
        <f t="shared" si="162"/>
        <v/>
      </c>
      <c r="L161" s="121" t="str">
        <f t="shared" si="162"/>
        <v/>
      </c>
      <c r="M161" s="121" t="str">
        <f t="shared" si="162"/>
        <v/>
      </c>
      <c r="N161" s="121" t="str">
        <f t="shared" si="162"/>
        <v/>
      </c>
      <c r="O161" s="121" t="str">
        <f t="shared" si="162"/>
        <v/>
      </c>
      <c r="P161" s="121" t="str">
        <f t="shared" si="162"/>
        <v/>
      </c>
      <c r="Q161" s="121" t="str">
        <f t="shared" si="162"/>
        <v/>
      </c>
      <c r="R161" s="121" t="str">
        <f t="shared" si="162"/>
        <v/>
      </c>
      <c r="S161" s="121">
        <f t="shared" si="162"/>
        <v>38.77</v>
      </c>
      <c r="T161" s="117">
        <f t="shared" si="124"/>
        <v>42.26</v>
      </c>
      <c r="U161" s="118"/>
      <c r="V161" s="130">
        <f t="shared" si="30"/>
        <v>845.2</v>
      </c>
      <c r="W161" s="131"/>
    </row>
    <row r="162">
      <c r="A162" s="126" t="str">
        <f t="shared" si="21"/>
        <v>5.22</v>
      </c>
      <c r="B162" s="100" t="str">
        <f t="shared" si="22"/>
        <v>Válvula de serviço</v>
      </c>
      <c r="C162" s="101">
        <f t="shared" ref="C162:D162" si="163">IF(C75="","",C75)</f>
        <v>20</v>
      </c>
      <c r="D162" s="101" t="str">
        <f t="shared" si="163"/>
        <v>unid.</v>
      </c>
      <c r="E162" s="121" t="str">
        <f t="shared" ref="E162:S162" si="164">IF(E75&gt;0,IF(AND($V75&lt;=E75,E75&lt;=$W75),E75,"excluído*"),"")</f>
        <v>excluído*</v>
      </c>
      <c r="F162" s="121">
        <f t="shared" si="164"/>
        <v>35</v>
      </c>
      <c r="G162" s="121">
        <f t="shared" si="164"/>
        <v>18.5</v>
      </c>
      <c r="H162" s="121">
        <f t="shared" si="164"/>
        <v>41</v>
      </c>
      <c r="I162" s="121">
        <f t="shared" si="164"/>
        <v>72.67</v>
      </c>
      <c r="J162" s="121">
        <f t="shared" si="164"/>
        <v>59.99</v>
      </c>
      <c r="K162" s="121" t="str">
        <f t="shared" si="164"/>
        <v/>
      </c>
      <c r="L162" s="121" t="str">
        <f t="shared" si="164"/>
        <v/>
      </c>
      <c r="M162" s="121" t="str">
        <f t="shared" si="164"/>
        <v/>
      </c>
      <c r="N162" s="121" t="str">
        <f t="shared" si="164"/>
        <v/>
      </c>
      <c r="O162" s="121" t="str">
        <f t="shared" si="164"/>
        <v/>
      </c>
      <c r="P162" s="121" t="str">
        <f t="shared" si="164"/>
        <v/>
      </c>
      <c r="Q162" s="121" t="str">
        <f t="shared" si="164"/>
        <v/>
      </c>
      <c r="R162" s="121" t="str">
        <f t="shared" si="164"/>
        <v/>
      </c>
      <c r="S162" s="121">
        <f t="shared" si="164"/>
        <v>33.54</v>
      </c>
      <c r="T162" s="117">
        <f t="shared" si="124"/>
        <v>43.45</v>
      </c>
      <c r="U162" s="118"/>
      <c r="V162" s="130">
        <f t="shared" si="30"/>
        <v>869</v>
      </c>
      <c r="W162" s="131"/>
    </row>
    <row r="163">
      <c r="A163" s="126" t="str">
        <f t="shared" si="21"/>
        <v>5.23</v>
      </c>
      <c r="B163" s="100" t="str">
        <f t="shared" si="22"/>
        <v>Suporte das válvulas</v>
      </c>
      <c r="C163" s="101">
        <f t="shared" ref="C163:D163" si="165">IF(C76="","",C76)</f>
        <v>20</v>
      </c>
      <c r="D163" s="101" t="str">
        <f t="shared" si="165"/>
        <v>unid.</v>
      </c>
      <c r="E163" s="121" t="str">
        <f t="shared" ref="E163:S163" si="166">IF(E76&gt;0,IF(AND($V76&lt;=E76,E76&lt;=$W76),E76,"excluído*"),"")</f>
        <v>excluído*</v>
      </c>
      <c r="F163" s="121">
        <f t="shared" si="166"/>
        <v>15</v>
      </c>
      <c r="G163" s="121" t="str">
        <f t="shared" si="166"/>
        <v/>
      </c>
      <c r="H163" s="121">
        <f t="shared" si="166"/>
        <v>5.44</v>
      </c>
      <c r="I163" s="121">
        <f t="shared" si="166"/>
        <v>5.17</v>
      </c>
      <c r="J163" s="121" t="str">
        <f t="shared" si="166"/>
        <v/>
      </c>
      <c r="K163" s="121" t="str">
        <f t="shared" si="166"/>
        <v/>
      </c>
      <c r="L163" s="121" t="str">
        <f t="shared" si="166"/>
        <v/>
      </c>
      <c r="M163" s="121" t="str">
        <f t="shared" si="166"/>
        <v/>
      </c>
      <c r="N163" s="121" t="str">
        <f t="shared" si="166"/>
        <v/>
      </c>
      <c r="O163" s="121" t="str">
        <f t="shared" si="166"/>
        <v/>
      </c>
      <c r="P163" s="121" t="str">
        <f t="shared" si="166"/>
        <v/>
      </c>
      <c r="Q163" s="121" t="str">
        <f t="shared" si="166"/>
        <v/>
      </c>
      <c r="R163" s="121" t="str">
        <f t="shared" si="166"/>
        <v/>
      </c>
      <c r="S163" s="121">
        <f t="shared" si="166"/>
        <v>26.34</v>
      </c>
      <c r="T163" s="117">
        <f t="shared" si="124"/>
        <v>12.99</v>
      </c>
      <c r="U163" s="118"/>
      <c r="V163" s="130">
        <f t="shared" si="30"/>
        <v>259.8</v>
      </c>
      <c r="W163" s="131"/>
    </row>
    <row r="164">
      <c r="A164" s="126" t="str">
        <f t="shared" si="21"/>
        <v>5.24</v>
      </c>
      <c r="B164" s="100" t="str">
        <f t="shared" si="22"/>
        <v>Tampa lateral</v>
      </c>
      <c r="C164" s="101">
        <f t="shared" ref="C164:D164" si="167">IF(C77="","",C77)</f>
        <v>20</v>
      </c>
      <c r="D164" s="101" t="str">
        <f t="shared" si="167"/>
        <v>unid.</v>
      </c>
      <c r="E164" s="121" t="str">
        <f t="shared" ref="E164:S164" si="168">IF(E77&gt;0,IF(AND($V77&lt;=E77,E77&lt;=$W77),E77,"excluído*"),"")</f>
        <v>excluído*</v>
      </c>
      <c r="F164" s="121">
        <f t="shared" si="168"/>
        <v>76</v>
      </c>
      <c r="G164" s="121" t="str">
        <f t="shared" si="168"/>
        <v/>
      </c>
      <c r="H164" s="121">
        <f t="shared" si="168"/>
        <v>109.99</v>
      </c>
      <c r="I164" s="121">
        <f t="shared" si="168"/>
        <v>95.55</v>
      </c>
      <c r="J164" s="121">
        <f t="shared" si="168"/>
        <v>86.99</v>
      </c>
      <c r="K164" s="121" t="str">
        <f t="shared" si="168"/>
        <v/>
      </c>
      <c r="L164" s="121" t="str">
        <f t="shared" si="168"/>
        <v/>
      </c>
      <c r="M164" s="121" t="str">
        <f t="shared" si="168"/>
        <v/>
      </c>
      <c r="N164" s="121" t="str">
        <f t="shared" si="168"/>
        <v/>
      </c>
      <c r="O164" s="121" t="str">
        <f t="shared" si="168"/>
        <v/>
      </c>
      <c r="P164" s="121" t="str">
        <f t="shared" si="168"/>
        <v/>
      </c>
      <c r="Q164" s="121" t="str">
        <f t="shared" si="168"/>
        <v/>
      </c>
      <c r="R164" s="121" t="str">
        <f t="shared" si="168"/>
        <v/>
      </c>
      <c r="S164" s="121">
        <f t="shared" si="168"/>
        <v>71.18</v>
      </c>
      <c r="T164" s="117">
        <f t="shared" si="124"/>
        <v>87.94</v>
      </c>
      <c r="U164" s="118"/>
      <c r="V164" s="130">
        <f t="shared" si="30"/>
        <v>1758.8</v>
      </c>
      <c r="W164" s="131"/>
    </row>
    <row r="165">
      <c r="A165" s="126" t="str">
        <f t="shared" si="21"/>
        <v>5.25</v>
      </c>
      <c r="B165" s="100" t="str">
        <f t="shared" si="22"/>
        <v>Capacitor</v>
      </c>
      <c r="C165" s="101">
        <f t="shared" ref="C165:D165" si="169">IF(C78="","",C78)</f>
        <v>20</v>
      </c>
      <c r="D165" s="101" t="str">
        <f t="shared" si="169"/>
        <v>unid.</v>
      </c>
      <c r="E165" s="121" t="str">
        <f t="shared" ref="E165:S165" si="170">IF(E78&gt;0,IF(AND($V78&lt;=E78,E78&lt;=$W78),E78,"excluído*"),"")</f>
        <v>excluído*</v>
      </c>
      <c r="F165" s="121">
        <f t="shared" si="170"/>
        <v>50</v>
      </c>
      <c r="G165" s="121">
        <f t="shared" si="170"/>
        <v>25.2</v>
      </c>
      <c r="H165" s="121">
        <f t="shared" si="170"/>
        <v>18.25</v>
      </c>
      <c r="I165" s="121">
        <f t="shared" si="170"/>
        <v>18.8</v>
      </c>
      <c r="J165" s="121">
        <f t="shared" si="170"/>
        <v>19.6</v>
      </c>
      <c r="K165" s="121" t="str">
        <f t="shared" si="170"/>
        <v/>
      </c>
      <c r="L165" s="121" t="str">
        <f t="shared" si="170"/>
        <v/>
      </c>
      <c r="M165" s="121" t="str">
        <f t="shared" si="170"/>
        <v/>
      </c>
      <c r="N165" s="121" t="str">
        <f t="shared" si="170"/>
        <v/>
      </c>
      <c r="O165" s="121" t="str">
        <f t="shared" si="170"/>
        <v/>
      </c>
      <c r="P165" s="121" t="str">
        <f t="shared" si="170"/>
        <v/>
      </c>
      <c r="Q165" s="121" t="str">
        <f t="shared" si="170"/>
        <v/>
      </c>
      <c r="R165" s="121" t="str">
        <f t="shared" si="170"/>
        <v/>
      </c>
      <c r="S165" s="121">
        <f t="shared" si="170"/>
        <v>47.06</v>
      </c>
      <c r="T165" s="117">
        <f t="shared" si="124"/>
        <v>29.82</v>
      </c>
      <c r="U165" s="118"/>
      <c r="V165" s="130">
        <f t="shared" si="30"/>
        <v>596.4</v>
      </c>
      <c r="W165" s="131"/>
    </row>
    <row r="166">
      <c r="A166" s="126" t="str">
        <f t="shared" si="21"/>
        <v>5.26</v>
      </c>
      <c r="B166" s="100" t="str">
        <f t="shared" si="22"/>
        <v>Compressor</v>
      </c>
      <c r="C166" s="101">
        <f t="shared" ref="C166:D166" si="171">IF(C79="","",C79)</f>
        <v>20</v>
      </c>
      <c r="D166" s="101" t="str">
        <f t="shared" si="171"/>
        <v>unid.</v>
      </c>
      <c r="E166" s="121" t="str">
        <f t="shared" ref="E166:S166" si="172">IF(E79&gt;0,IF(AND($V79&lt;=E79,E79&lt;=$W79),E79,"excluído*"),"")</f>
        <v>excluído*</v>
      </c>
      <c r="F166" s="121">
        <f t="shared" si="172"/>
        <v>900</v>
      </c>
      <c r="G166" s="121" t="str">
        <f t="shared" si="172"/>
        <v/>
      </c>
      <c r="H166" s="121">
        <f t="shared" si="172"/>
        <v>565.9</v>
      </c>
      <c r="I166" s="121">
        <f t="shared" si="172"/>
        <v>850.76</v>
      </c>
      <c r="J166" s="121">
        <f t="shared" si="172"/>
        <v>874.99</v>
      </c>
      <c r="K166" s="121" t="str">
        <f t="shared" si="172"/>
        <v/>
      </c>
      <c r="L166" s="121" t="str">
        <f t="shared" si="172"/>
        <v/>
      </c>
      <c r="M166" s="121" t="str">
        <f t="shared" si="172"/>
        <v/>
      </c>
      <c r="N166" s="121" t="str">
        <f t="shared" si="172"/>
        <v/>
      </c>
      <c r="O166" s="121" t="str">
        <f t="shared" si="172"/>
        <v/>
      </c>
      <c r="P166" s="121" t="str">
        <f t="shared" si="172"/>
        <v/>
      </c>
      <c r="Q166" s="121" t="str">
        <f t="shared" si="172"/>
        <v/>
      </c>
      <c r="R166" s="121" t="str">
        <f t="shared" si="172"/>
        <v/>
      </c>
      <c r="S166" s="121" t="str">
        <f t="shared" si="172"/>
        <v/>
      </c>
      <c r="T166" s="117">
        <f t="shared" si="124"/>
        <v>797.91</v>
      </c>
      <c r="U166" s="118"/>
      <c r="V166" s="130">
        <f t="shared" si="30"/>
        <v>15958.2</v>
      </c>
      <c r="W166" s="131"/>
    </row>
    <row r="167">
      <c r="A167" s="126" t="str">
        <f t="shared" si="21"/>
        <v>5.27</v>
      </c>
      <c r="B167" s="100" t="str">
        <f t="shared" si="22"/>
        <v>Grade traseira</v>
      </c>
      <c r="C167" s="101">
        <f t="shared" ref="C167:D167" si="173">IF(C80="","",C80)</f>
        <v>20</v>
      </c>
      <c r="D167" s="101" t="str">
        <f t="shared" si="173"/>
        <v>unid.</v>
      </c>
      <c r="E167" s="121">
        <f t="shared" ref="E167:S167" si="174">IF(E80&gt;0,IF(AND($V80&lt;=E80,E80&lt;=$W80),E80,"excluído*"),"")</f>
        <v>130</v>
      </c>
      <c r="F167" s="121" t="str">
        <f t="shared" si="174"/>
        <v>excluído*</v>
      </c>
      <c r="G167" s="121" t="str">
        <f t="shared" si="174"/>
        <v/>
      </c>
      <c r="H167" s="121" t="str">
        <f t="shared" si="174"/>
        <v>excluído*</v>
      </c>
      <c r="I167" s="121">
        <f t="shared" si="174"/>
        <v>159.1</v>
      </c>
      <c r="J167" s="121" t="str">
        <f t="shared" si="174"/>
        <v/>
      </c>
      <c r="K167" s="121" t="str">
        <f t="shared" si="174"/>
        <v/>
      </c>
      <c r="L167" s="121" t="str">
        <f t="shared" si="174"/>
        <v/>
      </c>
      <c r="M167" s="121" t="str">
        <f t="shared" si="174"/>
        <v/>
      </c>
      <c r="N167" s="121" t="str">
        <f t="shared" si="174"/>
        <v/>
      </c>
      <c r="O167" s="121" t="str">
        <f t="shared" si="174"/>
        <v/>
      </c>
      <c r="P167" s="121" t="str">
        <f t="shared" si="174"/>
        <v/>
      </c>
      <c r="Q167" s="121" t="str">
        <f t="shared" si="174"/>
        <v/>
      </c>
      <c r="R167" s="121" t="str">
        <f t="shared" si="174"/>
        <v/>
      </c>
      <c r="S167" s="121" t="str">
        <f t="shared" si="174"/>
        <v>excluído*</v>
      </c>
      <c r="T167" s="117">
        <f t="shared" si="124"/>
        <v>144.55</v>
      </c>
      <c r="U167" s="118"/>
      <c r="V167" s="130">
        <f t="shared" si="30"/>
        <v>2891</v>
      </c>
      <c r="W167" s="131"/>
    </row>
    <row r="168">
      <c r="A168" s="126" t="str">
        <f t="shared" si="21"/>
        <v>5.28</v>
      </c>
      <c r="B168" s="100" t="str">
        <f t="shared" si="22"/>
        <v>Tampa superior condensadora</v>
      </c>
      <c r="C168" s="101">
        <f t="shared" ref="C168:D168" si="175">IF(C81="","",C81)</f>
        <v>20</v>
      </c>
      <c r="D168" s="101" t="str">
        <f t="shared" si="175"/>
        <v>unid.</v>
      </c>
      <c r="E168" s="121" t="str">
        <f t="shared" ref="E168:S168" si="176">IF(E81&gt;0,IF(AND($V81&lt;=E81,E81&lt;=$W81),E81,"excluído*"),"")</f>
        <v>excluído*</v>
      </c>
      <c r="F168" s="121">
        <f t="shared" si="176"/>
        <v>128</v>
      </c>
      <c r="G168" s="121" t="str">
        <f t="shared" si="176"/>
        <v/>
      </c>
      <c r="H168" s="121">
        <f t="shared" si="176"/>
        <v>125</v>
      </c>
      <c r="I168" s="121">
        <f t="shared" si="176"/>
        <v>103.8</v>
      </c>
      <c r="J168" s="121">
        <f t="shared" si="176"/>
        <v>109.26</v>
      </c>
      <c r="K168" s="121" t="str">
        <f t="shared" si="176"/>
        <v/>
      </c>
      <c r="L168" s="121" t="str">
        <f t="shared" si="176"/>
        <v/>
      </c>
      <c r="M168" s="121" t="str">
        <f t="shared" si="176"/>
        <v/>
      </c>
      <c r="N168" s="121" t="str">
        <f t="shared" si="176"/>
        <v/>
      </c>
      <c r="O168" s="121" t="str">
        <f t="shared" si="176"/>
        <v/>
      </c>
      <c r="P168" s="121" t="str">
        <f t="shared" si="176"/>
        <v/>
      </c>
      <c r="Q168" s="121" t="str">
        <f t="shared" si="176"/>
        <v/>
      </c>
      <c r="R168" s="121" t="str">
        <f t="shared" si="176"/>
        <v/>
      </c>
      <c r="S168" s="121">
        <f t="shared" si="176"/>
        <v>140.48</v>
      </c>
      <c r="T168" s="117">
        <f t="shared" si="124"/>
        <v>121.31</v>
      </c>
      <c r="U168" s="118"/>
      <c r="V168" s="130">
        <f t="shared" si="30"/>
        <v>2426.2</v>
      </c>
      <c r="W168" s="131"/>
    </row>
    <row r="169">
      <c r="A169" s="126" t="str">
        <f t="shared" si="21"/>
        <v>5.29</v>
      </c>
      <c r="B169" s="100" t="str">
        <f t="shared" si="22"/>
        <v>Suporte do motor condensadora</v>
      </c>
      <c r="C169" s="101">
        <f t="shared" ref="C169:D169" si="177">IF(C82="","",C82)</f>
        <v>20</v>
      </c>
      <c r="D169" s="101" t="str">
        <f t="shared" si="177"/>
        <v>unid.</v>
      </c>
      <c r="E169" s="121" t="str">
        <f t="shared" ref="E169:S169" si="178">IF(E82&gt;0,IF(AND($V82&lt;=E82,E82&lt;=$W82),E82,"excluído*"),"")</f>
        <v>excluído*</v>
      </c>
      <c r="F169" s="121">
        <f t="shared" si="178"/>
        <v>98</v>
      </c>
      <c r="G169" s="121" t="str">
        <f t="shared" si="178"/>
        <v/>
      </c>
      <c r="H169" s="121" t="str">
        <f t="shared" si="178"/>
        <v>excluído*</v>
      </c>
      <c r="I169" s="121" t="str">
        <f t="shared" si="178"/>
        <v>excluído*</v>
      </c>
      <c r="J169" s="121">
        <f t="shared" si="178"/>
        <v>90</v>
      </c>
      <c r="K169" s="121" t="str">
        <f t="shared" si="178"/>
        <v/>
      </c>
      <c r="L169" s="121" t="str">
        <f t="shared" si="178"/>
        <v/>
      </c>
      <c r="M169" s="121" t="str">
        <f t="shared" si="178"/>
        <v/>
      </c>
      <c r="N169" s="121" t="str">
        <f t="shared" si="178"/>
        <v/>
      </c>
      <c r="O169" s="121" t="str">
        <f t="shared" si="178"/>
        <v/>
      </c>
      <c r="P169" s="121" t="str">
        <f t="shared" si="178"/>
        <v/>
      </c>
      <c r="Q169" s="121" t="str">
        <f t="shared" si="178"/>
        <v/>
      </c>
      <c r="R169" s="121" t="str">
        <f t="shared" si="178"/>
        <v/>
      </c>
      <c r="S169" s="121">
        <f t="shared" si="178"/>
        <v>90.22</v>
      </c>
      <c r="T169" s="117">
        <f t="shared" si="124"/>
        <v>92.74</v>
      </c>
      <c r="U169" s="118"/>
      <c r="V169" s="130">
        <f t="shared" si="30"/>
        <v>1854.8</v>
      </c>
      <c r="W169" s="131"/>
    </row>
    <row r="170">
      <c r="A170" s="126" t="str">
        <f t="shared" si="21"/>
        <v>5.30</v>
      </c>
      <c r="B170" s="100" t="str">
        <f t="shared" si="22"/>
        <v>Motor ventilador condensadora</v>
      </c>
      <c r="C170" s="101">
        <f t="shared" ref="C170:D170" si="179">IF(C83="","",C83)</f>
        <v>20</v>
      </c>
      <c r="D170" s="101" t="str">
        <f t="shared" si="179"/>
        <v>unid.</v>
      </c>
      <c r="E170" s="121" t="str">
        <f t="shared" ref="E170:S170" si="180">IF(E83&gt;0,IF(AND($V83&lt;=E83,E83&lt;=$W83),E83,"excluído*"),"")</f>
        <v>excluído*</v>
      </c>
      <c r="F170" s="121">
        <f t="shared" si="180"/>
        <v>370</v>
      </c>
      <c r="G170" s="121">
        <f t="shared" si="180"/>
        <v>380</v>
      </c>
      <c r="H170" s="121" t="str">
        <f t="shared" si="180"/>
        <v>excluído*</v>
      </c>
      <c r="I170" s="121">
        <f t="shared" si="180"/>
        <v>294.16</v>
      </c>
      <c r="J170" s="121">
        <f t="shared" si="180"/>
        <v>488</v>
      </c>
      <c r="K170" s="121" t="str">
        <f t="shared" si="180"/>
        <v/>
      </c>
      <c r="L170" s="121" t="str">
        <f t="shared" si="180"/>
        <v/>
      </c>
      <c r="M170" s="121" t="str">
        <f t="shared" si="180"/>
        <v/>
      </c>
      <c r="N170" s="121" t="str">
        <f t="shared" si="180"/>
        <v/>
      </c>
      <c r="O170" s="121" t="str">
        <f t="shared" si="180"/>
        <v/>
      </c>
      <c r="P170" s="121" t="str">
        <f t="shared" si="180"/>
        <v/>
      </c>
      <c r="Q170" s="121" t="str">
        <f t="shared" si="180"/>
        <v/>
      </c>
      <c r="R170" s="121" t="str">
        <f t="shared" si="180"/>
        <v/>
      </c>
      <c r="S170" s="121">
        <f t="shared" si="180"/>
        <v>396.31</v>
      </c>
      <c r="T170" s="117">
        <f t="shared" si="124"/>
        <v>385.69</v>
      </c>
      <c r="U170" s="118"/>
      <c r="V170" s="130">
        <f t="shared" si="30"/>
        <v>7713.8</v>
      </c>
      <c r="W170" s="131"/>
    </row>
    <row r="171">
      <c r="A171" s="126" t="str">
        <f t="shared" si="21"/>
        <v>5.31</v>
      </c>
      <c r="B171" s="100" t="str">
        <f t="shared" si="22"/>
        <v>Reles</v>
      </c>
      <c r="C171" s="101">
        <f t="shared" ref="C171:D171" si="181">IF(C84="","",C84)</f>
        <v>20</v>
      </c>
      <c r="D171" s="101" t="str">
        <f t="shared" si="181"/>
        <v>unid.</v>
      </c>
      <c r="E171" s="121" t="str">
        <f t="shared" ref="E171:S171" si="182">IF(E84&gt;0,IF(AND($V84&lt;=E84,E84&lt;=$W84),E84,"excluído*"),"")</f>
        <v>excluído*</v>
      </c>
      <c r="F171" s="121">
        <f t="shared" si="182"/>
        <v>70</v>
      </c>
      <c r="G171" s="121" t="str">
        <f t="shared" si="182"/>
        <v>excluído*</v>
      </c>
      <c r="H171" s="121">
        <f t="shared" si="182"/>
        <v>79.99</v>
      </c>
      <c r="I171" s="121">
        <f t="shared" si="182"/>
        <v>49.9</v>
      </c>
      <c r="J171" s="121">
        <f t="shared" si="182"/>
        <v>68</v>
      </c>
      <c r="K171" s="121" t="str">
        <f t="shared" si="182"/>
        <v/>
      </c>
      <c r="L171" s="121" t="str">
        <f t="shared" si="182"/>
        <v/>
      </c>
      <c r="M171" s="121" t="str">
        <f t="shared" si="182"/>
        <v/>
      </c>
      <c r="N171" s="121" t="str">
        <f t="shared" si="182"/>
        <v/>
      </c>
      <c r="O171" s="121" t="str">
        <f t="shared" si="182"/>
        <v/>
      </c>
      <c r="P171" s="121" t="str">
        <f t="shared" si="182"/>
        <v/>
      </c>
      <c r="Q171" s="121" t="str">
        <f t="shared" si="182"/>
        <v/>
      </c>
      <c r="R171" s="121" t="str">
        <f t="shared" si="182"/>
        <v/>
      </c>
      <c r="S171" s="121">
        <f t="shared" si="182"/>
        <v>60.78</v>
      </c>
      <c r="T171" s="117">
        <f t="shared" si="124"/>
        <v>65.73</v>
      </c>
      <c r="U171" s="118"/>
      <c r="V171" s="130">
        <f t="shared" si="30"/>
        <v>1314.6</v>
      </c>
      <c r="W171" s="131"/>
    </row>
    <row r="172">
      <c r="A172" s="134">
        <f t="shared" si="21"/>
        <v>6</v>
      </c>
      <c r="B172" s="135" t="str">
        <f t="shared" si="22"/>
        <v>Taxa de manutenção corretiva por conjunto de equipamento reparado</v>
      </c>
      <c r="C172" s="136">
        <f t="shared" ref="C172:D172" si="183">IF(C85="","",C85)</f>
        <v>457</v>
      </c>
      <c r="D172" s="136" t="str">
        <f t="shared" si="183"/>
        <v>unid.</v>
      </c>
      <c r="E172" s="137" t="str">
        <f t="shared" ref="E172:S172" si="184">IF(E85&gt;0,IF(AND($V85&lt;=E85,E85&lt;=$W85),E85,"excluído*"),"")</f>
        <v>excluído*</v>
      </c>
      <c r="F172" s="137">
        <f t="shared" si="184"/>
        <v>188</v>
      </c>
      <c r="G172" s="137">
        <f t="shared" si="184"/>
        <v>285</v>
      </c>
      <c r="H172" s="137" t="str">
        <f t="shared" si="184"/>
        <v/>
      </c>
      <c r="I172" s="137" t="str">
        <f t="shared" si="184"/>
        <v/>
      </c>
      <c r="J172" s="137" t="str">
        <f t="shared" si="184"/>
        <v/>
      </c>
      <c r="K172" s="137" t="str">
        <f t="shared" si="184"/>
        <v/>
      </c>
      <c r="L172" s="137" t="str">
        <f t="shared" si="184"/>
        <v/>
      </c>
      <c r="M172" s="137" t="str">
        <f t="shared" si="184"/>
        <v/>
      </c>
      <c r="N172" s="137" t="str">
        <f t="shared" si="184"/>
        <v/>
      </c>
      <c r="O172" s="137" t="str">
        <f t="shared" si="184"/>
        <v/>
      </c>
      <c r="P172" s="137" t="str">
        <f t="shared" si="184"/>
        <v/>
      </c>
      <c r="Q172" s="137" t="str">
        <f t="shared" si="184"/>
        <v/>
      </c>
      <c r="R172" s="137" t="str">
        <f t="shared" si="184"/>
        <v/>
      </c>
      <c r="S172" s="137">
        <f t="shared" si="184"/>
        <v>199.79</v>
      </c>
      <c r="T172" s="154">
        <f t="shared" si="124"/>
        <v>224.26</v>
      </c>
      <c r="U172" s="155"/>
      <c r="V172" s="138">
        <f t="shared" si="30"/>
        <v>102486.82</v>
      </c>
      <c r="W172" s="140"/>
    </row>
    <row r="173" ht="12.75" customHeight="1">
      <c r="C173" s="147"/>
      <c r="D173" s="147"/>
    </row>
    <row r="174">
      <c r="A174" s="141" t="s">
        <v>166</v>
      </c>
      <c r="B174" s="156"/>
      <c r="C174" s="157"/>
      <c r="D174" s="157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45">
        <f>SUM(V93:V172)</f>
        <v>2001700.82</v>
      </c>
      <c r="W174" s="146"/>
    </row>
    <row r="175" ht="12.75" customHeight="1">
      <c r="C175" s="147"/>
      <c r="D175" s="147"/>
    </row>
    <row r="176" ht="19.5" customHeight="1">
      <c r="A176" s="141" t="s">
        <v>160</v>
      </c>
      <c r="B176" s="142"/>
      <c r="C176" s="143"/>
      <c r="D176" s="143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2"/>
      <c r="T176" s="142"/>
      <c r="U176" s="145">
        <f>SUM(V93,V95,V98,V113,V115:V120,V172)</f>
        <v>1161691.22</v>
      </c>
      <c r="W176" s="146"/>
    </row>
    <row r="177" ht="12.75" customHeight="1">
      <c r="C177" s="147"/>
      <c r="D177" s="14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</row>
    <row r="178" ht="18.75" customHeight="1">
      <c r="A178" s="141" t="s">
        <v>161</v>
      </c>
      <c r="B178" s="142"/>
      <c r="C178" s="143"/>
      <c r="D178" s="143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2"/>
      <c r="T178" s="142"/>
      <c r="U178" s="145">
        <f>SUM(V96:V97,V99:V112,V122:V171)</f>
        <v>840009.6</v>
      </c>
      <c r="W178" s="146"/>
    </row>
  </sheetData>
  <mergeCells count="164">
    <mergeCell ref="T88:U88"/>
    <mergeCell ref="V88:W88"/>
    <mergeCell ref="T89:U89"/>
    <mergeCell ref="V89:W89"/>
    <mergeCell ref="A90:A91"/>
    <mergeCell ref="T90:U90"/>
    <mergeCell ref="V90:W90"/>
    <mergeCell ref="T91:U91"/>
    <mergeCell ref="V91:W91"/>
    <mergeCell ref="T93:U93"/>
    <mergeCell ref="V93:W93"/>
    <mergeCell ref="T95:U95"/>
    <mergeCell ref="V95:W95"/>
    <mergeCell ref="V96:W96"/>
    <mergeCell ref="T96:U96"/>
    <mergeCell ref="T97:U97"/>
    <mergeCell ref="T98:U98"/>
    <mergeCell ref="T99:U99"/>
    <mergeCell ref="T100:U100"/>
    <mergeCell ref="T101:U101"/>
    <mergeCell ref="T102:U102"/>
    <mergeCell ref="V97:W97"/>
    <mergeCell ref="V98:W98"/>
    <mergeCell ref="V99:W99"/>
    <mergeCell ref="V100:W100"/>
    <mergeCell ref="V101:W101"/>
    <mergeCell ref="V102:W102"/>
    <mergeCell ref="V103:W103"/>
    <mergeCell ref="T103:U103"/>
    <mergeCell ref="T104:U104"/>
    <mergeCell ref="T105:U105"/>
    <mergeCell ref="T106:U106"/>
    <mergeCell ref="T107:U107"/>
    <mergeCell ref="T108:U108"/>
    <mergeCell ref="T109:U109"/>
    <mergeCell ref="V111:W111"/>
    <mergeCell ref="V112:W112"/>
    <mergeCell ref="V113:W113"/>
    <mergeCell ref="V115:W115"/>
    <mergeCell ref="V116:W116"/>
    <mergeCell ref="V117:W117"/>
    <mergeCell ref="V118:W118"/>
    <mergeCell ref="V104:W104"/>
    <mergeCell ref="V105:W105"/>
    <mergeCell ref="V106:W106"/>
    <mergeCell ref="V107:W107"/>
    <mergeCell ref="V108:W108"/>
    <mergeCell ref="V109:W109"/>
    <mergeCell ref="V110:W110"/>
    <mergeCell ref="V142:W142"/>
    <mergeCell ref="V143:W143"/>
    <mergeCell ref="V134:W134"/>
    <mergeCell ref="V135:W135"/>
    <mergeCell ref="V136:W136"/>
    <mergeCell ref="V137:W137"/>
    <mergeCell ref="V138:W138"/>
    <mergeCell ref="V139:W139"/>
    <mergeCell ref="V141:W141"/>
    <mergeCell ref="T110:U110"/>
    <mergeCell ref="T111:U111"/>
    <mergeCell ref="T112:U112"/>
    <mergeCell ref="T113:U113"/>
    <mergeCell ref="T115:U115"/>
    <mergeCell ref="T116:U116"/>
    <mergeCell ref="T117:U117"/>
    <mergeCell ref="T118:U118"/>
    <mergeCell ref="T119:U119"/>
    <mergeCell ref="V119:W119"/>
    <mergeCell ref="T120:U120"/>
    <mergeCell ref="V120:W120"/>
    <mergeCell ref="T122:U122"/>
    <mergeCell ref="V122:W122"/>
    <mergeCell ref="T123:U123"/>
    <mergeCell ref="V123:W123"/>
    <mergeCell ref="T124:U124"/>
    <mergeCell ref="V124:W124"/>
    <mergeCell ref="T125:U125"/>
    <mergeCell ref="V125:W125"/>
    <mergeCell ref="V126:W126"/>
    <mergeCell ref="T126:U126"/>
    <mergeCell ref="T127:U127"/>
    <mergeCell ref="T128:U128"/>
    <mergeCell ref="T129:U129"/>
    <mergeCell ref="T130:U130"/>
    <mergeCell ref="T131:U131"/>
    <mergeCell ref="T132:U132"/>
    <mergeCell ref="V127:W127"/>
    <mergeCell ref="V128:W128"/>
    <mergeCell ref="V129:W129"/>
    <mergeCell ref="V130:W130"/>
    <mergeCell ref="V131:W131"/>
    <mergeCell ref="V132:W132"/>
    <mergeCell ref="V133:W133"/>
    <mergeCell ref="T133:U133"/>
    <mergeCell ref="T134:U134"/>
    <mergeCell ref="T135:U135"/>
    <mergeCell ref="T136:U136"/>
    <mergeCell ref="T137:U137"/>
    <mergeCell ref="T138:U138"/>
    <mergeCell ref="T139:U139"/>
    <mergeCell ref="T141:U141"/>
    <mergeCell ref="T142:U142"/>
    <mergeCell ref="T143:U143"/>
    <mergeCell ref="T144:U144"/>
    <mergeCell ref="V144:W144"/>
    <mergeCell ref="T145:U145"/>
    <mergeCell ref="V145:W145"/>
    <mergeCell ref="V171:W171"/>
    <mergeCell ref="V172:W172"/>
    <mergeCell ref="V174:W174"/>
    <mergeCell ref="V164:W164"/>
    <mergeCell ref="V165:W165"/>
    <mergeCell ref="V166:W166"/>
    <mergeCell ref="V167:W167"/>
    <mergeCell ref="V168:W168"/>
    <mergeCell ref="V169:W169"/>
    <mergeCell ref="V170:W170"/>
    <mergeCell ref="T146:U146"/>
    <mergeCell ref="V146:W146"/>
    <mergeCell ref="T147:U147"/>
    <mergeCell ref="V147:W147"/>
    <mergeCell ref="T148:U148"/>
    <mergeCell ref="V148:W148"/>
    <mergeCell ref="V149:W149"/>
    <mergeCell ref="T149:U149"/>
    <mergeCell ref="T150:U150"/>
    <mergeCell ref="T151:U151"/>
    <mergeCell ref="T152:U152"/>
    <mergeCell ref="T153:U153"/>
    <mergeCell ref="T154:U154"/>
    <mergeCell ref="T155:U155"/>
    <mergeCell ref="V150:W150"/>
    <mergeCell ref="V151:W151"/>
    <mergeCell ref="V152:W152"/>
    <mergeCell ref="V153:W153"/>
    <mergeCell ref="V154:W154"/>
    <mergeCell ref="V155:W155"/>
    <mergeCell ref="V156:W156"/>
    <mergeCell ref="T156:U156"/>
    <mergeCell ref="T157:U157"/>
    <mergeCell ref="T158:U158"/>
    <mergeCell ref="T159:U159"/>
    <mergeCell ref="T160:U160"/>
    <mergeCell ref="T161:U161"/>
    <mergeCell ref="T162:U162"/>
    <mergeCell ref="V157:W157"/>
    <mergeCell ref="V158:W158"/>
    <mergeCell ref="V159:W159"/>
    <mergeCell ref="V160:W160"/>
    <mergeCell ref="V161:W161"/>
    <mergeCell ref="V162:W162"/>
    <mergeCell ref="V163:W163"/>
    <mergeCell ref="T170:U170"/>
    <mergeCell ref="T171:U171"/>
    <mergeCell ref="T172:U172"/>
    <mergeCell ref="U176:W176"/>
    <mergeCell ref="U178:W178"/>
    <mergeCell ref="T163:U163"/>
    <mergeCell ref="T164:U164"/>
    <mergeCell ref="T165:U165"/>
    <mergeCell ref="T166:U166"/>
    <mergeCell ref="T167:U167"/>
    <mergeCell ref="T168:U168"/>
    <mergeCell ref="T169:U169"/>
  </mergeCells>
  <printOptions/>
  <pageMargins bottom="0.75" footer="0.0" header="0.0" left="0.7" right="0.7" top="0.75"/>
  <pageSetup paperSize="9" orientation="portrait"/>
  <headerFooter>
    <oddHeader>&amp;L&amp;F&amp;R&amp;A</oddHeader>
    <oddFooter>&amp;CCálculo do Desvio Padrão para obtenção do Valor Mínimo e Máximo a serem aceitos na estimativa </oddFooter>
  </headerFooter>
  <rowBreaks count="2" manualBreakCount="2">
    <brk man="1"/>
    <brk id="86" man="1"/>
  </rowBreaks>
  <colBreaks count="2" manualBreakCount="2">
    <brk man="1"/>
    <brk id="2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.71"/>
    <col customWidth="1" min="2" max="2" width="34.29"/>
    <col customWidth="1" min="3" max="3" width="7.14"/>
    <col customWidth="1" min="4" max="4" width="9.43"/>
    <col customWidth="1" min="5" max="6" width="9.0"/>
    <col customWidth="1" min="7" max="7" width="9.14"/>
    <col customWidth="1" min="8" max="9" width="8.71"/>
    <col customWidth="1" min="10" max="18" width="9.0"/>
    <col customWidth="1" min="19" max="19" width="15.57"/>
    <col customWidth="1" min="20" max="20" width="8.71"/>
    <col customWidth="1" min="21" max="21" width="16.71"/>
    <col customWidth="1" min="22" max="22" width="9.57"/>
    <col customWidth="1" min="23" max="30" width="8.0"/>
  </cols>
  <sheetData>
    <row r="1" ht="12.75" customHeight="1">
      <c r="A1" s="6"/>
      <c r="B1" s="7"/>
      <c r="C1" s="8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 t="s">
        <v>11</v>
      </c>
      <c r="V1" s="9" t="s">
        <v>12</v>
      </c>
      <c r="W1" s="67"/>
      <c r="X1" s="67"/>
      <c r="Y1" s="67"/>
      <c r="Z1" s="67"/>
      <c r="AA1" s="67"/>
      <c r="AB1" s="67"/>
      <c r="AC1" s="67"/>
      <c r="AD1" s="67"/>
    </row>
    <row r="2" ht="45.0" customHeight="1">
      <c r="A2" s="11" t="s">
        <v>13</v>
      </c>
      <c r="B2" s="12" t="s">
        <v>14</v>
      </c>
      <c r="C2" s="13" t="s">
        <v>15</v>
      </c>
      <c r="D2" s="13" t="s">
        <v>16</v>
      </c>
      <c r="E2" s="14" t="s">
        <v>17</v>
      </c>
      <c r="F2" s="15" t="s">
        <v>18</v>
      </c>
      <c r="G2" s="14" t="s">
        <v>19</v>
      </c>
      <c r="H2" s="14" t="s">
        <v>20</v>
      </c>
      <c r="I2" s="14" t="s">
        <v>21</v>
      </c>
      <c r="J2" s="15" t="s">
        <v>22</v>
      </c>
      <c r="K2" s="14" t="s">
        <v>23</v>
      </c>
      <c r="L2" s="15" t="s">
        <v>24</v>
      </c>
      <c r="M2" s="14" t="s">
        <v>25</v>
      </c>
      <c r="N2" s="15" t="s">
        <v>26</v>
      </c>
      <c r="O2" s="15" t="s">
        <v>27</v>
      </c>
      <c r="P2" s="14" t="s">
        <v>28</v>
      </c>
      <c r="Q2" s="15" t="s">
        <v>29</v>
      </c>
      <c r="R2" s="15" t="s">
        <v>165</v>
      </c>
      <c r="S2" s="12" t="s">
        <v>31</v>
      </c>
      <c r="T2" s="12" t="s">
        <v>32</v>
      </c>
      <c r="U2" s="12" t="s">
        <v>33</v>
      </c>
      <c r="V2" s="16" t="s">
        <v>33</v>
      </c>
      <c r="W2" s="67"/>
      <c r="X2" s="67"/>
      <c r="Y2" s="67"/>
      <c r="Z2" s="67"/>
      <c r="AA2" s="67"/>
      <c r="AB2" s="67"/>
      <c r="AC2" s="67"/>
      <c r="AD2" s="67"/>
    </row>
    <row r="3" ht="12.75" customHeight="1">
      <c r="A3" s="11"/>
      <c r="B3" s="12"/>
      <c r="C3" s="17"/>
      <c r="D3" s="18"/>
      <c r="E3" s="12"/>
      <c r="F3" s="12"/>
      <c r="G3" s="12"/>
      <c r="H3" s="12"/>
      <c r="I3" s="12"/>
      <c r="J3" s="12"/>
      <c r="K3" s="14"/>
      <c r="L3" s="12"/>
      <c r="M3" s="12"/>
      <c r="N3" s="12"/>
      <c r="O3" s="12"/>
      <c r="P3" s="12"/>
      <c r="Q3" s="12"/>
      <c r="R3" s="12"/>
      <c r="S3" s="12" t="s">
        <v>34</v>
      </c>
      <c r="T3" s="12" t="s">
        <v>35</v>
      </c>
      <c r="U3" s="12" t="s">
        <v>36</v>
      </c>
      <c r="V3" s="16" t="s">
        <v>37</v>
      </c>
      <c r="W3" s="67"/>
      <c r="X3" s="67"/>
      <c r="Y3" s="67"/>
      <c r="Z3" s="67"/>
      <c r="AA3" s="67"/>
      <c r="AB3" s="67"/>
      <c r="AC3" s="67"/>
      <c r="AD3" s="67"/>
    </row>
    <row r="4" ht="20.25" customHeight="1">
      <c r="A4" s="19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 t="s">
        <v>38</v>
      </c>
      <c r="V4" s="22" t="s">
        <v>38</v>
      </c>
      <c r="W4" s="67"/>
      <c r="X4" s="67"/>
      <c r="Y4" s="67"/>
      <c r="Z4" s="67"/>
      <c r="AA4" s="67"/>
      <c r="AB4" s="67"/>
      <c r="AC4" s="67"/>
      <c r="AD4" s="67"/>
    </row>
    <row r="5">
      <c r="A5" s="23">
        <v>1.0</v>
      </c>
      <c r="B5" s="163" t="s">
        <v>39</v>
      </c>
      <c r="C5" s="164"/>
      <c r="D5" s="164"/>
      <c r="E5" s="164"/>
      <c r="F5" s="164"/>
      <c r="G5" s="164"/>
      <c r="H5" s="164"/>
      <c r="I5" s="164"/>
      <c r="J5" s="25"/>
      <c r="K5" s="25"/>
      <c r="L5" s="25"/>
      <c r="M5" s="25"/>
      <c r="N5" s="25"/>
      <c r="O5" s="25"/>
      <c r="P5" s="25"/>
      <c r="Q5" s="25"/>
      <c r="R5" s="164"/>
      <c r="S5" s="164"/>
      <c r="T5" s="164"/>
      <c r="U5" s="164"/>
      <c r="V5" s="165"/>
    </row>
    <row r="6">
      <c r="A6" s="28">
        <v>43831.0</v>
      </c>
      <c r="B6" s="29" t="s">
        <v>40</v>
      </c>
      <c r="C6" s="30">
        <v>260.0</v>
      </c>
      <c r="D6" s="166" t="s">
        <v>41</v>
      </c>
      <c r="E6" s="32">
        <v>1300.0</v>
      </c>
      <c r="F6" s="33">
        <v>450.0</v>
      </c>
      <c r="G6" s="33"/>
      <c r="H6" s="33"/>
      <c r="I6" s="33"/>
      <c r="J6" s="33">
        <v>654.07</v>
      </c>
      <c r="K6" s="33">
        <v>593.21</v>
      </c>
      <c r="L6" s="33">
        <v>563.65</v>
      </c>
      <c r="M6" s="33">
        <v>520.14</v>
      </c>
      <c r="N6" s="33">
        <v>489.44</v>
      </c>
      <c r="O6" s="33">
        <v>452.02</v>
      </c>
      <c r="P6" s="33">
        <v>448.51</v>
      </c>
      <c r="Q6" s="33">
        <v>414.9</v>
      </c>
      <c r="R6" s="48">
        <v>259.89</v>
      </c>
      <c r="S6" s="34">
        <f>IF(SUM(E6:R6)&gt;0,ROUND(AVERAGE(E6:R6),2),"")</f>
        <v>558.71</v>
      </c>
      <c r="T6" s="34">
        <f>IF(COUNTA(E6:R6)=1,S6,(IF(SUM(E6:R6)&gt;0,ROUND(STDEV(E6:R6),2),"")))</f>
        <v>266.73</v>
      </c>
      <c r="U6" s="35">
        <f>IF(SUM(S6:T6)&gt;0,S6-T6,"")</f>
        <v>291.98</v>
      </c>
      <c r="V6" s="36">
        <f>IF(SUM(S6:T6)&gt;0,SUM(S6:T6),"")</f>
        <v>825.44</v>
      </c>
    </row>
    <row r="7">
      <c r="A7" s="38">
        <v>2.0</v>
      </c>
      <c r="B7" s="167" t="s">
        <v>43</v>
      </c>
      <c r="C7" s="168"/>
      <c r="D7" s="168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40"/>
    </row>
    <row r="8">
      <c r="A8" s="28">
        <v>43832.0</v>
      </c>
      <c r="B8" s="42" t="s">
        <v>44</v>
      </c>
      <c r="C8" s="30">
        <v>50.0</v>
      </c>
      <c r="D8" s="166" t="s">
        <v>41</v>
      </c>
      <c r="E8" s="43">
        <v>1200.0</v>
      </c>
      <c r="F8" s="43">
        <v>800.0</v>
      </c>
      <c r="G8" s="44"/>
      <c r="H8" s="44"/>
      <c r="I8" s="44"/>
      <c r="J8" s="45">
        <v>1350.0</v>
      </c>
      <c r="K8" s="45">
        <v>1000.0</v>
      </c>
      <c r="L8" s="45">
        <v>960.0</v>
      </c>
      <c r="M8" s="45">
        <v>1590.0</v>
      </c>
      <c r="N8" s="45">
        <v>887.86</v>
      </c>
      <c r="O8" s="45">
        <v>1168.0</v>
      </c>
      <c r="P8" s="45">
        <v>1450.0</v>
      </c>
      <c r="Q8" s="45"/>
      <c r="R8" s="45">
        <v>894.36</v>
      </c>
      <c r="S8" s="34">
        <f t="shared" ref="S8:S26" si="1">IF(SUM(E8:R8)&gt;0,ROUND(AVERAGE(E8:R8),2),"")</f>
        <v>1130.02</v>
      </c>
      <c r="T8" s="34">
        <f t="shared" ref="T8:T26" si="2">IF(COUNTA(E8:R8)=1,S8,(IF(SUM(E8:R8)&gt;0,ROUND(STDEV(E8:R8),2),"")))</f>
        <v>266.17</v>
      </c>
      <c r="U8" s="35">
        <f t="shared" ref="U8:U26" si="3">IF(SUM(S8:T8)&gt;0,S8-T8,"")</f>
        <v>863.85</v>
      </c>
      <c r="V8" s="36">
        <f t="shared" ref="V8:V26" si="4">IF(SUM(S8:T8)&gt;0,SUM(S8:T8),"")</f>
        <v>1396.19</v>
      </c>
    </row>
    <row r="9">
      <c r="A9" s="28">
        <v>43863.0</v>
      </c>
      <c r="B9" s="42" t="s">
        <v>45</v>
      </c>
      <c r="C9" s="30">
        <v>50.0</v>
      </c>
      <c r="D9" s="166" t="s">
        <v>41</v>
      </c>
      <c r="E9" s="43">
        <v>980.8</v>
      </c>
      <c r="F9" s="43">
        <v>650.0</v>
      </c>
      <c r="G9" s="43">
        <v>408.95</v>
      </c>
      <c r="H9" s="43">
        <v>616.75</v>
      </c>
      <c r="I9" s="43">
        <v>542.06</v>
      </c>
      <c r="J9" s="45">
        <v>1200.0</v>
      </c>
      <c r="K9" s="45"/>
      <c r="L9" s="45"/>
      <c r="M9" s="45"/>
      <c r="N9" s="45"/>
      <c r="O9" s="45"/>
      <c r="P9" s="45"/>
      <c r="Q9" s="45"/>
      <c r="R9" s="45">
        <v>510.93</v>
      </c>
      <c r="S9" s="34">
        <f t="shared" si="1"/>
        <v>701.36</v>
      </c>
      <c r="T9" s="34">
        <f t="shared" si="2"/>
        <v>283.92</v>
      </c>
      <c r="U9" s="35">
        <f t="shared" si="3"/>
        <v>417.44</v>
      </c>
      <c r="V9" s="36">
        <f t="shared" si="4"/>
        <v>985.28</v>
      </c>
    </row>
    <row r="10">
      <c r="A10" s="28">
        <v>43892.0</v>
      </c>
      <c r="B10" s="42" t="s">
        <v>47</v>
      </c>
      <c r="C10" s="30">
        <v>40.0</v>
      </c>
      <c r="D10" s="166" t="s">
        <v>41</v>
      </c>
      <c r="E10" s="43">
        <v>800.0</v>
      </c>
      <c r="F10" s="43">
        <v>725.0</v>
      </c>
      <c r="G10" s="43">
        <v>680.0</v>
      </c>
      <c r="H10" s="43">
        <v>613.95</v>
      </c>
      <c r="I10" s="43">
        <v>740.75</v>
      </c>
      <c r="J10" s="45">
        <v>1328.99</v>
      </c>
      <c r="K10" s="45">
        <v>1200.0</v>
      </c>
      <c r="L10" s="45">
        <v>612.0</v>
      </c>
      <c r="M10" s="45">
        <v>579.2</v>
      </c>
      <c r="N10" s="45">
        <v>769.69</v>
      </c>
      <c r="O10" s="45">
        <v>1980.0</v>
      </c>
      <c r="P10" s="45"/>
      <c r="Q10" s="45"/>
      <c r="R10" s="45">
        <v>783.97</v>
      </c>
      <c r="S10" s="34">
        <f t="shared" si="1"/>
        <v>901.13</v>
      </c>
      <c r="T10" s="34">
        <f t="shared" si="2"/>
        <v>410.42</v>
      </c>
      <c r="U10" s="35">
        <f t="shared" si="3"/>
        <v>490.71</v>
      </c>
      <c r="V10" s="36">
        <f t="shared" si="4"/>
        <v>1311.55</v>
      </c>
    </row>
    <row r="11">
      <c r="A11" s="28">
        <v>43923.0</v>
      </c>
      <c r="B11" s="42" t="s">
        <v>48</v>
      </c>
      <c r="C11" s="30">
        <v>300.0</v>
      </c>
      <c r="D11" s="46" t="s">
        <v>49</v>
      </c>
      <c r="E11" s="43">
        <v>120.0</v>
      </c>
      <c r="F11" s="43">
        <v>150.0</v>
      </c>
      <c r="G11" s="44"/>
      <c r="H11" s="44"/>
      <c r="I11" s="44"/>
      <c r="J11" s="45">
        <v>166.67</v>
      </c>
      <c r="K11" s="45">
        <v>274.5</v>
      </c>
      <c r="L11" s="45">
        <v>252.0</v>
      </c>
      <c r="M11" s="45"/>
      <c r="N11" s="45"/>
      <c r="O11" s="45"/>
      <c r="P11" s="45"/>
      <c r="Q11" s="45"/>
      <c r="R11" s="45">
        <v>119.83</v>
      </c>
      <c r="S11" s="34">
        <f t="shared" si="1"/>
        <v>180.5</v>
      </c>
      <c r="T11" s="34">
        <f t="shared" si="2"/>
        <v>66.95</v>
      </c>
      <c r="U11" s="35">
        <f t="shared" si="3"/>
        <v>113.55</v>
      </c>
      <c r="V11" s="36">
        <f t="shared" si="4"/>
        <v>247.45</v>
      </c>
    </row>
    <row r="12">
      <c r="A12" s="28">
        <v>43953.0</v>
      </c>
      <c r="B12" s="42" t="s">
        <v>50</v>
      </c>
      <c r="C12" s="30">
        <v>150.0</v>
      </c>
      <c r="D12" s="46" t="s">
        <v>49</v>
      </c>
      <c r="E12" s="43">
        <v>4.5</v>
      </c>
      <c r="F12" s="43">
        <v>3.5</v>
      </c>
      <c r="G12" s="43">
        <v>3.5</v>
      </c>
      <c r="H12" s="43"/>
      <c r="I12" s="44"/>
      <c r="J12" s="45"/>
      <c r="K12" s="45"/>
      <c r="L12" s="45"/>
      <c r="M12" s="45"/>
      <c r="N12" s="45"/>
      <c r="O12" s="45"/>
      <c r="P12" s="45"/>
      <c r="Q12" s="45"/>
      <c r="R12" s="45">
        <v>3.02</v>
      </c>
      <c r="S12" s="34">
        <f t="shared" si="1"/>
        <v>3.63</v>
      </c>
      <c r="T12" s="34">
        <f t="shared" si="2"/>
        <v>0.62</v>
      </c>
      <c r="U12" s="35">
        <f t="shared" si="3"/>
        <v>3.01</v>
      </c>
      <c r="V12" s="36">
        <f t="shared" si="4"/>
        <v>4.25</v>
      </c>
    </row>
    <row r="13">
      <c r="A13" s="28">
        <v>43984.0</v>
      </c>
      <c r="B13" s="42" t="s">
        <v>51</v>
      </c>
      <c r="C13" s="30">
        <v>150.0</v>
      </c>
      <c r="D13" s="46" t="s">
        <v>49</v>
      </c>
      <c r="E13" s="43">
        <v>6.7</v>
      </c>
      <c r="F13" s="43">
        <v>3.55</v>
      </c>
      <c r="G13" s="43">
        <v>4.4</v>
      </c>
      <c r="H13" s="44"/>
      <c r="I13" s="44"/>
      <c r="J13" s="45">
        <v>5.63</v>
      </c>
      <c r="K13" s="45">
        <v>5.49</v>
      </c>
      <c r="L13" s="45">
        <v>3.0</v>
      </c>
      <c r="M13" s="45"/>
      <c r="N13" s="45"/>
      <c r="O13" s="45"/>
      <c r="P13" s="45"/>
      <c r="Q13" s="45"/>
      <c r="R13" s="45">
        <v>6.28</v>
      </c>
      <c r="S13" s="34">
        <f t="shared" si="1"/>
        <v>5.01</v>
      </c>
      <c r="T13" s="34">
        <f t="shared" si="2"/>
        <v>1.39</v>
      </c>
      <c r="U13" s="35">
        <f t="shared" si="3"/>
        <v>3.62</v>
      </c>
      <c r="V13" s="36">
        <f t="shared" si="4"/>
        <v>6.4</v>
      </c>
    </row>
    <row r="14">
      <c r="A14" s="28">
        <v>44014.0</v>
      </c>
      <c r="B14" s="42" t="s">
        <v>52</v>
      </c>
      <c r="C14" s="30">
        <v>150.0</v>
      </c>
      <c r="D14" s="46" t="s">
        <v>49</v>
      </c>
      <c r="E14" s="43">
        <v>19.5</v>
      </c>
      <c r="F14" s="43">
        <v>3.85</v>
      </c>
      <c r="G14" s="43">
        <v>3.7</v>
      </c>
      <c r="H14" s="43"/>
      <c r="I14" s="44"/>
      <c r="J14" s="45">
        <v>6.47</v>
      </c>
      <c r="K14" s="45">
        <v>6.49</v>
      </c>
      <c r="L14" s="45"/>
      <c r="M14" s="45"/>
      <c r="N14" s="45"/>
      <c r="O14" s="45"/>
      <c r="P14" s="45"/>
      <c r="Q14" s="45"/>
      <c r="R14" s="45">
        <v>20.83</v>
      </c>
      <c r="S14" s="34">
        <f t="shared" si="1"/>
        <v>10.14</v>
      </c>
      <c r="T14" s="34">
        <f t="shared" si="2"/>
        <v>7.87</v>
      </c>
      <c r="U14" s="35">
        <f t="shared" si="3"/>
        <v>2.27</v>
      </c>
      <c r="V14" s="36">
        <f t="shared" si="4"/>
        <v>18.01</v>
      </c>
    </row>
    <row r="15">
      <c r="A15" s="28">
        <v>44045.0</v>
      </c>
      <c r="B15" s="42" t="s">
        <v>53</v>
      </c>
      <c r="C15" s="30">
        <v>150.0</v>
      </c>
      <c r="D15" s="46" t="s">
        <v>49</v>
      </c>
      <c r="E15" s="43">
        <v>17.0</v>
      </c>
      <c r="F15" s="43">
        <v>4.2</v>
      </c>
      <c r="G15" s="44"/>
      <c r="H15" s="44"/>
      <c r="I15" s="44"/>
      <c r="J15" s="45"/>
      <c r="K15" s="45"/>
      <c r="L15" s="45"/>
      <c r="M15" s="45"/>
      <c r="N15" s="45"/>
      <c r="O15" s="45"/>
      <c r="P15" s="45"/>
      <c r="Q15" s="45"/>
      <c r="R15" s="45">
        <v>10.29</v>
      </c>
      <c r="S15" s="34">
        <f t="shared" si="1"/>
        <v>10.5</v>
      </c>
      <c r="T15" s="34">
        <f t="shared" si="2"/>
        <v>6.4</v>
      </c>
      <c r="U15" s="35">
        <f t="shared" si="3"/>
        <v>4.1</v>
      </c>
      <c r="V15" s="36">
        <f t="shared" si="4"/>
        <v>16.9</v>
      </c>
    </row>
    <row r="16">
      <c r="A16" s="28">
        <v>44076.0</v>
      </c>
      <c r="B16" s="42" t="s">
        <v>54</v>
      </c>
      <c r="C16" s="30">
        <v>150.0</v>
      </c>
      <c r="D16" s="46" t="s">
        <v>49</v>
      </c>
      <c r="E16" s="43">
        <v>18.5</v>
      </c>
      <c r="F16" s="43">
        <v>4.25</v>
      </c>
      <c r="G16" s="43">
        <v>3.75</v>
      </c>
      <c r="H16" s="43"/>
      <c r="I16" s="44"/>
      <c r="J16" s="45"/>
      <c r="K16" s="45"/>
      <c r="L16" s="45"/>
      <c r="M16" s="45"/>
      <c r="N16" s="45"/>
      <c r="O16" s="45"/>
      <c r="P16" s="45"/>
      <c r="Q16" s="45"/>
      <c r="R16" s="45">
        <v>12.16</v>
      </c>
      <c r="S16" s="34">
        <f t="shared" si="1"/>
        <v>9.67</v>
      </c>
      <c r="T16" s="34">
        <f t="shared" si="2"/>
        <v>7.04</v>
      </c>
      <c r="U16" s="35">
        <f t="shared" si="3"/>
        <v>2.63</v>
      </c>
      <c r="V16" s="36">
        <f t="shared" si="4"/>
        <v>16.71</v>
      </c>
    </row>
    <row r="17">
      <c r="A17" s="28">
        <v>44106.0</v>
      </c>
      <c r="B17" s="42" t="s">
        <v>55</v>
      </c>
      <c r="C17" s="30">
        <v>150.0</v>
      </c>
      <c r="D17" s="46" t="s">
        <v>49</v>
      </c>
      <c r="E17" s="43">
        <v>15.5</v>
      </c>
      <c r="F17" s="43">
        <v>42.5</v>
      </c>
      <c r="G17" s="43">
        <v>15.14</v>
      </c>
      <c r="H17" s="43">
        <v>12.52</v>
      </c>
      <c r="I17" s="43">
        <v>13.27</v>
      </c>
      <c r="J17" s="45"/>
      <c r="K17" s="45"/>
      <c r="L17" s="45"/>
      <c r="M17" s="45"/>
      <c r="N17" s="45"/>
      <c r="O17" s="45"/>
      <c r="P17" s="45"/>
      <c r="Q17" s="45"/>
      <c r="R17" s="45">
        <v>21.83</v>
      </c>
      <c r="S17" s="34">
        <f t="shared" si="1"/>
        <v>20.13</v>
      </c>
      <c r="T17" s="34">
        <f t="shared" si="2"/>
        <v>11.44</v>
      </c>
      <c r="U17" s="35">
        <f t="shared" si="3"/>
        <v>8.69</v>
      </c>
      <c r="V17" s="36">
        <f t="shared" si="4"/>
        <v>31.57</v>
      </c>
    </row>
    <row r="18">
      <c r="A18" s="28">
        <v>44137.0</v>
      </c>
      <c r="B18" s="42" t="s">
        <v>56</v>
      </c>
      <c r="C18" s="30">
        <v>150.0</v>
      </c>
      <c r="D18" s="46" t="s">
        <v>49</v>
      </c>
      <c r="E18" s="43">
        <v>43.5</v>
      </c>
      <c r="F18" s="43">
        <v>42.5</v>
      </c>
      <c r="G18" s="43">
        <v>9.39</v>
      </c>
      <c r="H18" s="43">
        <v>9.8</v>
      </c>
      <c r="I18" s="44"/>
      <c r="J18" s="45"/>
      <c r="K18" s="45"/>
      <c r="L18" s="45"/>
      <c r="M18" s="45"/>
      <c r="N18" s="45"/>
      <c r="O18" s="45"/>
      <c r="P18" s="45"/>
      <c r="Q18" s="45"/>
      <c r="R18" s="45">
        <v>26.54</v>
      </c>
      <c r="S18" s="34">
        <f t="shared" si="1"/>
        <v>26.35</v>
      </c>
      <c r="T18" s="34">
        <f t="shared" si="2"/>
        <v>16.71</v>
      </c>
      <c r="U18" s="35">
        <f t="shared" si="3"/>
        <v>9.64</v>
      </c>
      <c r="V18" s="36">
        <f t="shared" si="4"/>
        <v>43.06</v>
      </c>
    </row>
    <row r="19">
      <c r="A19" s="28">
        <v>44167.0</v>
      </c>
      <c r="B19" s="42" t="s">
        <v>57</v>
      </c>
      <c r="C19" s="30">
        <v>150.0</v>
      </c>
      <c r="D19" s="46" t="s">
        <v>49</v>
      </c>
      <c r="E19" s="43">
        <v>35.8</v>
      </c>
      <c r="F19" s="43">
        <v>42.5</v>
      </c>
      <c r="G19" s="43">
        <v>15.14</v>
      </c>
      <c r="H19" s="43">
        <v>12.52</v>
      </c>
      <c r="I19" s="43">
        <v>13.27</v>
      </c>
      <c r="J19" s="45"/>
      <c r="K19" s="45"/>
      <c r="L19" s="45"/>
      <c r="M19" s="45"/>
      <c r="N19" s="45"/>
      <c r="O19" s="45"/>
      <c r="P19" s="45"/>
      <c r="Q19" s="45"/>
      <c r="R19" s="45">
        <v>20.94</v>
      </c>
      <c r="S19" s="34">
        <f t="shared" si="1"/>
        <v>23.36</v>
      </c>
      <c r="T19" s="34">
        <f t="shared" si="2"/>
        <v>12.76</v>
      </c>
      <c r="U19" s="35">
        <f t="shared" si="3"/>
        <v>10.6</v>
      </c>
      <c r="V19" s="36">
        <f t="shared" si="4"/>
        <v>36.12</v>
      </c>
    </row>
    <row r="20">
      <c r="A20" s="47" t="s">
        <v>58</v>
      </c>
      <c r="B20" s="42" t="s">
        <v>59</v>
      </c>
      <c r="C20" s="30">
        <v>150.0</v>
      </c>
      <c r="D20" s="46" t="s">
        <v>49</v>
      </c>
      <c r="E20" s="43">
        <v>42.8</v>
      </c>
      <c r="F20" s="43">
        <v>42.5</v>
      </c>
      <c r="G20" s="43">
        <v>17.0</v>
      </c>
      <c r="H20" s="43">
        <v>16.07</v>
      </c>
      <c r="I20" s="43">
        <v>15.94</v>
      </c>
      <c r="J20" s="45"/>
      <c r="K20" s="45"/>
      <c r="L20" s="45"/>
      <c r="M20" s="45"/>
      <c r="N20" s="45"/>
      <c r="O20" s="45"/>
      <c r="P20" s="45"/>
      <c r="Q20" s="45"/>
      <c r="R20" s="45">
        <v>32.23</v>
      </c>
      <c r="S20" s="34">
        <f t="shared" si="1"/>
        <v>27.76</v>
      </c>
      <c r="T20" s="34">
        <f t="shared" si="2"/>
        <v>13.08</v>
      </c>
      <c r="U20" s="35">
        <f t="shared" si="3"/>
        <v>14.68</v>
      </c>
      <c r="V20" s="36">
        <f t="shared" si="4"/>
        <v>40.84</v>
      </c>
    </row>
    <row r="21">
      <c r="A21" s="47" t="s">
        <v>60</v>
      </c>
      <c r="B21" s="42" t="s">
        <v>61</v>
      </c>
      <c r="C21" s="30">
        <v>150.0</v>
      </c>
      <c r="D21" s="46" t="s">
        <v>49</v>
      </c>
      <c r="E21" s="43">
        <v>47.9</v>
      </c>
      <c r="F21" s="43">
        <v>42.5</v>
      </c>
      <c r="G21" s="43">
        <v>19.2</v>
      </c>
      <c r="H21" s="43">
        <v>19.94</v>
      </c>
      <c r="I21" s="44"/>
      <c r="J21" s="45"/>
      <c r="K21" s="45"/>
      <c r="L21" s="45"/>
      <c r="M21" s="45"/>
      <c r="N21" s="45"/>
      <c r="O21" s="45"/>
      <c r="P21" s="45"/>
      <c r="Q21" s="45"/>
      <c r="R21" s="45">
        <v>34.66</v>
      </c>
      <c r="S21" s="34">
        <f t="shared" si="1"/>
        <v>32.84</v>
      </c>
      <c r="T21" s="34">
        <f t="shared" si="2"/>
        <v>13</v>
      </c>
      <c r="U21" s="35">
        <f t="shared" si="3"/>
        <v>19.84</v>
      </c>
      <c r="V21" s="36">
        <f t="shared" si="4"/>
        <v>45.84</v>
      </c>
    </row>
    <row r="22">
      <c r="A22" s="47" t="s">
        <v>62</v>
      </c>
      <c r="B22" s="42" t="s">
        <v>63</v>
      </c>
      <c r="C22" s="30">
        <v>10.0</v>
      </c>
      <c r="D22" s="166" t="s">
        <v>41</v>
      </c>
      <c r="E22" s="43">
        <v>760.0</v>
      </c>
      <c r="F22" s="43">
        <v>520.0</v>
      </c>
      <c r="G22" s="43">
        <v>492.1</v>
      </c>
      <c r="H22" s="43">
        <v>462.0</v>
      </c>
      <c r="I22" s="43">
        <v>462.0</v>
      </c>
      <c r="J22" s="45">
        <v>540.0</v>
      </c>
      <c r="K22" s="45">
        <v>762.0</v>
      </c>
      <c r="L22" s="45"/>
      <c r="M22" s="45"/>
      <c r="N22" s="45"/>
      <c r="O22" s="45"/>
      <c r="P22" s="45"/>
      <c r="Q22" s="45"/>
      <c r="R22" s="45">
        <v>584.19</v>
      </c>
      <c r="S22" s="34">
        <f t="shared" si="1"/>
        <v>572.79</v>
      </c>
      <c r="T22" s="34">
        <f t="shared" si="2"/>
        <v>123</v>
      </c>
      <c r="U22" s="35">
        <f t="shared" si="3"/>
        <v>449.79</v>
      </c>
      <c r="V22" s="36">
        <f t="shared" si="4"/>
        <v>695.79</v>
      </c>
    </row>
    <row r="23">
      <c r="A23" s="47" t="s">
        <v>64</v>
      </c>
      <c r="B23" s="42" t="s">
        <v>65</v>
      </c>
      <c r="C23" s="30">
        <v>10.0</v>
      </c>
      <c r="D23" s="166" t="s">
        <v>41</v>
      </c>
      <c r="E23" s="43">
        <v>830.0</v>
      </c>
      <c r="F23" s="43">
        <v>580.0</v>
      </c>
      <c r="G23" s="43">
        <v>454.99</v>
      </c>
      <c r="H23" s="43">
        <v>595.0</v>
      </c>
      <c r="I23" s="43">
        <v>595.0</v>
      </c>
      <c r="J23" s="45">
        <v>540.0</v>
      </c>
      <c r="K23" s="45">
        <v>762.0</v>
      </c>
      <c r="L23" s="45">
        <v>1650.0</v>
      </c>
      <c r="M23" s="45"/>
      <c r="N23" s="45"/>
      <c r="O23" s="45"/>
      <c r="P23" s="45"/>
      <c r="Q23" s="45"/>
      <c r="R23" s="45">
        <v>899.74</v>
      </c>
      <c r="S23" s="34">
        <f t="shared" si="1"/>
        <v>767.41</v>
      </c>
      <c r="T23" s="34">
        <f t="shared" si="2"/>
        <v>361.3</v>
      </c>
      <c r="U23" s="35">
        <f t="shared" si="3"/>
        <v>406.11</v>
      </c>
      <c r="V23" s="36">
        <f t="shared" si="4"/>
        <v>1128.71</v>
      </c>
    </row>
    <row r="24">
      <c r="A24" s="47" t="s">
        <v>66</v>
      </c>
      <c r="B24" s="42" t="s">
        <v>67</v>
      </c>
      <c r="C24" s="30">
        <v>50.0</v>
      </c>
      <c r="D24" s="166" t="s">
        <v>41</v>
      </c>
      <c r="E24" s="43">
        <v>80.0</v>
      </c>
      <c r="F24" s="43">
        <v>35.5</v>
      </c>
      <c r="G24" s="43">
        <v>47.99</v>
      </c>
      <c r="H24" s="43">
        <v>34.99</v>
      </c>
      <c r="I24" s="43">
        <v>57.99</v>
      </c>
      <c r="J24" s="45">
        <v>71.61</v>
      </c>
      <c r="K24" s="45">
        <v>108.6</v>
      </c>
      <c r="L24" s="45">
        <v>88.94</v>
      </c>
      <c r="M24" s="45">
        <v>119.21</v>
      </c>
      <c r="N24" s="45">
        <v>64.0</v>
      </c>
      <c r="O24" s="45">
        <v>70.99</v>
      </c>
      <c r="P24" s="45"/>
      <c r="Q24" s="45"/>
      <c r="R24" s="45">
        <v>73.51</v>
      </c>
      <c r="S24" s="34">
        <f t="shared" si="1"/>
        <v>71.11</v>
      </c>
      <c r="T24" s="34">
        <f t="shared" si="2"/>
        <v>26.03</v>
      </c>
      <c r="U24" s="35">
        <f t="shared" si="3"/>
        <v>45.08</v>
      </c>
      <c r="V24" s="36">
        <f t="shared" si="4"/>
        <v>97.14</v>
      </c>
    </row>
    <row r="25">
      <c r="A25" s="47" t="s">
        <v>68</v>
      </c>
      <c r="B25" s="42" t="s">
        <v>69</v>
      </c>
      <c r="C25" s="30">
        <v>50.0</v>
      </c>
      <c r="D25" s="166" t="s">
        <v>41</v>
      </c>
      <c r="E25" s="43">
        <v>40.5</v>
      </c>
      <c r="F25" s="43">
        <v>8.5</v>
      </c>
      <c r="G25" s="43">
        <v>6.04</v>
      </c>
      <c r="H25" s="43">
        <v>4.69</v>
      </c>
      <c r="I25" s="43">
        <v>5.22</v>
      </c>
      <c r="J25" s="45">
        <v>53.15</v>
      </c>
      <c r="K25" s="45">
        <v>67.0</v>
      </c>
      <c r="L25" s="45">
        <v>8.0</v>
      </c>
      <c r="M25" s="45">
        <v>23.62</v>
      </c>
      <c r="N25" s="45"/>
      <c r="O25" s="45"/>
      <c r="P25" s="45"/>
      <c r="Q25" s="45"/>
      <c r="R25" s="45">
        <v>29.06</v>
      </c>
      <c r="S25" s="34">
        <f t="shared" si="1"/>
        <v>24.58</v>
      </c>
      <c r="T25" s="34">
        <f t="shared" si="2"/>
        <v>22.45</v>
      </c>
      <c r="U25" s="35">
        <f t="shared" si="3"/>
        <v>2.13</v>
      </c>
      <c r="V25" s="36">
        <f t="shared" si="4"/>
        <v>47.03</v>
      </c>
    </row>
    <row r="26">
      <c r="A26" s="47" t="s">
        <v>70</v>
      </c>
      <c r="B26" s="42" t="s">
        <v>71</v>
      </c>
      <c r="C26" s="30">
        <v>50.0</v>
      </c>
      <c r="D26" s="166" t="s">
        <v>41</v>
      </c>
      <c r="E26" s="33">
        <v>317.0</v>
      </c>
      <c r="F26" s="33">
        <v>150.0</v>
      </c>
      <c r="G26" s="49"/>
      <c r="H26" s="49"/>
      <c r="I26" s="49"/>
      <c r="J26" s="48"/>
      <c r="K26" s="48"/>
      <c r="L26" s="48"/>
      <c r="M26" s="48"/>
      <c r="N26" s="48"/>
      <c r="O26" s="48"/>
      <c r="P26" s="48"/>
      <c r="Q26" s="48"/>
      <c r="R26" s="48">
        <v>412.75</v>
      </c>
      <c r="S26" s="34">
        <f t="shared" si="1"/>
        <v>293.25</v>
      </c>
      <c r="T26" s="34">
        <f t="shared" si="2"/>
        <v>132.98</v>
      </c>
      <c r="U26" s="35">
        <f t="shared" si="3"/>
        <v>160.27</v>
      </c>
      <c r="V26" s="36">
        <f t="shared" si="4"/>
        <v>426.23</v>
      </c>
    </row>
    <row r="27">
      <c r="A27" s="38">
        <v>3.0</v>
      </c>
      <c r="B27" s="169" t="s">
        <v>72</v>
      </c>
      <c r="C27" s="168"/>
      <c r="D27" s="168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40"/>
    </row>
    <row r="28">
      <c r="A28" s="28">
        <v>43833.0</v>
      </c>
      <c r="B28" s="42" t="s">
        <v>73</v>
      </c>
      <c r="C28" s="30">
        <v>241.0</v>
      </c>
      <c r="D28" s="166" t="s">
        <v>41</v>
      </c>
      <c r="E28" s="43">
        <v>760.0</v>
      </c>
      <c r="F28" s="43">
        <v>380.0</v>
      </c>
      <c r="G28" s="44"/>
      <c r="H28" s="44"/>
      <c r="I28" s="44"/>
      <c r="J28" s="45">
        <v>570.0</v>
      </c>
      <c r="K28" s="45">
        <v>750.0</v>
      </c>
      <c r="L28" s="45">
        <v>230.0</v>
      </c>
      <c r="M28" s="45">
        <v>250.0</v>
      </c>
      <c r="N28" s="45">
        <v>900.0</v>
      </c>
      <c r="O28" s="45">
        <v>550.0</v>
      </c>
      <c r="P28" s="45">
        <v>570.0</v>
      </c>
      <c r="Q28" s="45">
        <v>950.0</v>
      </c>
      <c r="R28" s="45">
        <v>251.88</v>
      </c>
      <c r="S28" s="34">
        <f t="shared" ref="S28:S33" si="5">IF(SUM(E28:R28)&gt;0,ROUND(AVERAGE(E28:R28),2),"")</f>
        <v>560.17</v>
      </c>
      <c r="T28" s="34">
        <f t="shared" ref="T28:T33" si="6">IF(COUNTA(E28:R28)=1,S28,(IF(SUM(E28:R28)&gt;0,ROUND(STDEV(E28:R28),2),"")))</f>
        <v>260.08</v>
      </c>
      <c r="U28" s="35">
        <f t="shared" ref="U28:U33" si="7">IF(SUM(S28:T28)&gt;0,S28-T28,"")</f>
        <v>300.09</v>
      </c>
      <c r="V28" s="36">
        <f t="shared" ref="V28:V33" si="8">IF(SUM(S28:T28)&gt;0,SUM(S28:T28),"")</f>
        <v>820.25</v>
      </c>
    </row>
    <row r="29">
      <c r="A29" s="28">
        <v>43864.0</v>
      </c>
      <c r="B29" s="42" t="s">
        <v>74</v>
      </c>
      <c r="C29" s="30">
        <v>80.0</v>
      </c>
      <c r="D29" s="166" t="s">
        <v>41</v>
      </c>
      <c r="E29" s="43">
        <v>270.0</v>
      </c>
      <c r="F29" s="43">
        <v>720.0</v>
      </c>
      <c r="G29" s="44"/>
      <c r="H29" s="44"/>
      <c r="I29" s="44"/>
      <c r="J29" s="45">
        <v>778.89</v>
      </c>
      <c r="K29" s="45"/>
      <c r="L29" s="45"/>
      <c r="M29" s="45"/>
      <c r="N29" s="45"/>
      <c r="O29" s="45"/>
      <c r="P29" s="45"/>
      <c r="Q29" s="45"/>
      <c r="R29" s="45">
        <v>168.82</v>
      </c>
      <c r="S29" s="34">
        <f t="shared" si="5"/>
        <v>484.43</v>
      </c>
      <c r="T29" s="34">
        <f t="shared" si="6"/>
        <v>309.73</v>
      </c>
      <c r="U29" s="35">
        <f t="shared" si="7"/>
        <v>174.7</v>
      </c>
      <c r="V29" s="36">
        <f t="shared" si="8"/>
        <v>794.16</v>
      </c>
    </row>
    <row r="30">
      <c r="A30" s="28">
        <v>43893.0</v>
      </c>
      <c r="B30" s="42" t="s">
        <v>75</v>
      </c>
      <c r="C30" s="30">
        <v>241.0</v>
      </c>
      <c r="D30" s="166" t="s">
        <v>41</v>
      </c>
      <c r="E30" s="43">
        <v>37.0</v>
      </c>
      <c r="F30" s="43">
        <v>255.0</v>
      </c>
      <c r="G30" s="44"/>
      <c r="H30" s="44"/>
      <c r="I30" s="44"/>
      <c r="J30" s="45"/>
      <c r="K30" s="45"/>
      <c r="L30" s="45"/>
      <c r="M30" s="45"/>
      <c r="N30" s="45"/>
      <c r="O30" s="45"/>
      <c r="P30" s="45"/>
      <c r="Q30" s="45"/>
      <c r="R30" s="45">
        <v>290.63</v>
      </c>
      <c r="S30" s="34">
        <f t="shared" si="5"/>
        <v>194.21</v>
      </c>
      <c r="T30" s="34">
        <f t="shared" si="6"/>
        <v>137.31</v>
      </c>
      <c r="U30" s="35">
        <f t="shared" si="7"/>
        <v>56.9</v>
      </c>
      <c r="V30" s="36">
        <f t="shared" si="8"/>
        <v>331.52</v>
      </c>
    </row>
    <row r="31">
      <c r="A31" s="28">
        <v>43924.0</v>
      </c>
      <c r="B31" s="42" t="s">
        <v>76</v>
      </c>
      <c r="C31" s="30">
        <v>241.0</v>
      </c>
      <c r="D31" s="166" t="s">
        <v>41</v>
      </c>
      <c r="E31" s="43">
        <v>420.0</v>
      </c>
      <c r="F31" s="43">
        <v>450.0</v>
      </c>
      <c r="G31" s="44"/>
      <c r="H31" s="44"/>
      <c r="I31" s="44"/>
      <c r="J31" s="45"/>
      <c r="K31" s="45"/>
      <c r="L31" s="45"/>
      <c r="M31" s="45"/>
      <c r="N31" s="45"/>
      <c r="O31" s="45"/>
      <c r="P31" s="45"/>
      <c r="Q31" s="45"/>
      <c r="R31" s="45">
        <v>278.42</v>
      </c>
      <c r="S31" s="34">
        <f t="shared" si="5"/>
        <v>382.81</v>
      </c>
      <c r="T31" s="34">
        <f t="shared" si="6"/>
        <v>91.64</v>
      </c>
      <c r="U31" s="35">
        <f t="shared" si="7"/>
        <v>291.17</v>
      </c>
      <c r="V31" s="36">
        <f t="shared" si="8"/>
        <v>474.45</v>
      </c>
    </row>
    <row r="32">
      <c r="A32" s="28">
        <v>43954.0</v>
      </c>
      <c r="B32" s="42" t="s">
        <v>77</v>
      </c>
      <c r="C32" s="30">
        <v>241.0</v>
      </c>
      <c r="D32" s="166" t="s">
        <v>41</v>
      </c>
      <c r="E32" s="43">
        <v>250.0</v>
      </c>
      <c r="F32" s="43">
        <v>215.0</v>
      </c>
      <c r="G32" s="44"/>
      <c r="H32" s="44"/>
      <c r="I32" s="44"/>
      <c r="J32" s="45">
        <v>250.0</v>
      </c>
      <c r="K32" s="45">
        <v>300.0</v>
      </c>
      <c r="L32" s="45">
        <v>294.93</v>
      </c>
      <c r="M32" s="45">
        <v>250.0</v>
      </c>
      <c r="N32" s="45">
        <v>200.0</v>
      </c>
      <c r="O32" s="45">
        <v>225.0</v>
      </c>
      <c r="P32" s="45">
        <v>399.0</v>
      </c>
      <c r="Q32" s="45"/>
      <c r="R32" s="45">
        <v>124.88</v>
      </c>
      <c r="S32" s="34">
        <f t="shared" si="5"/>
        <v>250.88</v>
      </c>
      <c r="T32" s="34">
        <f t="shared" si="6"/>
        <v>72.05</v>
      </c>
      <c r="U32" s="35">
        <f t="shared" si="7"/>
        <v>178.83</v>
      </c>
      <c r="V32" s="36">
        <f t="shared" si="8"/>
        <v>322.93</v>
      </c>
    </row>
    <row r="33">
      <c r="A33" s="28">
        <v>43985.0</v>
      </c>
      <c r="B33" s="42" t="s">
        <v>78</v>
      </c>
      <c r="C33" s="30">
        <v>100.0</v>
      </c>
      <c r="D33" s="166" t="s">
        <v>41</v>
      </c>
      <c r="E33" s="33">
        <v>280.0</v>
      </c>
      <c r="F33" s="33">
        <v>235.0</v>
      </c>
      <c r="G33" s="49"/>
      <c r="H33" s="49"/>
      <c r="I33" s="49"/>
      <c r="J33" s="48">
        <v>300.0</v>
      </c>
      <c r="K33" s="48">
        <v>150.0</v>
      </c>
      <c r="L33" s="48"/>
      <c r="M33" s="48"/>
      <c r="N33" s="48"/>
      <c r="O33" s="48"/>
      <c r="P33" s="48"/>
      <c r="Q33" s="48"/>
      <c r="R33" s="48">
        <v>200.76</v>
      </c>
      <c r="S33" s="34">
        <f t="shared" si="5"/>
        <v>233.15</v>
      </c>
      <c r="T33" s="34">
        <f t="shared" si="6"/>
        <v>60.48</v>
      </c>
      <c r="U33" s="35">
        <f t="shared" si="7"/>
        <v>172.67</v>
      </c>
      <c r="V33" s="36">
        <f t="shared" si="8"/>
        <v>293.63</v>
      </c>
    </row>
    <row r="34">
      <c r="A34" s="38">
        <v>4.0</v>
      </c>
      <c r="B34" s="169" t="s">
        <v>79</v>
      </c>
      <c r="C34" s="168"/>
      <c r="D34" s="16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40"/>
    </row>
    <row r="35">
      <c r="A35" s="28">
        <v>43834.0</v>
      </c>
      <c r="B35" s="42" t="s">
        <v>80</v>
      </c>
      <c r="C35" s="30">
        <v>400.0</v>
      </c>
      <c r="D35" s="166" t="s">
        <v>41</v>
      </c>
      <c r="E35" s="43">
        <v>430.0</v>
      </c>
      <c r="F35" s="43">
        <v>385.0</v>
      </c>
      <c r="G35" s="43">
        <v>339.89</v>
      </c>
      <c r="H35" s="43">
        <v>353.19</v>
      </c>
      <c r="I35" s="43">
        <v>220.4</v>
      </c>
      <c r="J35" s="43">
        <v>488.58</v>
      </c>
      <c r="K35" s="43">
        <v>342.0</v>
      </c>
      <c r="L35" s="43">
        <v>385.71</v>
      </c>
      <c r="M35" s="43">
        <v>406.76</v>
      </c>
      <c r="N35" s="43">
        <v>398.0</v>
      </c>
      <c r="O35" s="43">
        <v>450.0</v>
      </c>
      <c r="P35" s="43">
        <v>433.33</v>
      </c>
      <c r="Q35" s="43">
        <v>350.0</v>
      </c>
      <c r="R35" s="45">
        <v>321.72</v>
      </c>
      <c r="S35" s="34">
        <f t="shared" ref="S35:S52" si="9">IF(SUM(E35:R35)&gt;0,ROUND(AVERAGE(E35:R35),2),"")</f>
        <v>378.9</v>
      </c>
      <c r="T35" s="34">
        <f t="shared" ref="T35:T52" si="10">IF(COUNTA(E35:R35)=1,S35,(IF(SUM(E35:R35)&gt;0,ROUND(STDEV(E35:R35),2),"")))</f>
        <v>66.02</v>
      </c>
      <c r="U35" s="35">
        <f t="shared" ref="U35:U52" si="11">IF(SUM(S35:T35)&gt;0,S35-T35,"")</f>
        <v>312.88</v>
      </c>
      <c r="V35" s="36">
        <f t="shared" ref="V35:V52" si="12">IF(SUM(S35:T35)&gt;0,SUM(S35:T35),"")</f>
        <v>444.92</v>
      </c>
    </row>
    <row r="36">
      <c r="A36" s="28">
        <v>43865.0</v>
      </c>
      <c r="B36" s="42" t="s">
        <v>81</v>
      </c>
      <c r="C36" s="30">
        <v>40.0</v>
      </c>
      <c r="D36" s="166" t="s">
        <v>41</v>
      </c>
      <c r="E36" s="43">
        <v>230.0</v>
      </c>
      <c r="F36" s="43">
        <v>265.0</v>
      </c>
      <c r="G36" s="43">
        <v>120.0</v>
      </c>
      <c r="H36" s="43">
        <v>50.45</v>
      </c>
      <c r="I36" s="43">
        <v>68.0</v>
      </c>
      <c r="J36" s="45">
        <v>234.37</v>
      </c>
      <c r="K36" s="45">
        <v>280.0</v>
      </c>
      <c r="L36" s="45">
        <v>200.0</v>
      </c>
      <c r="M36" s="45"/>
      <c r="N36" s="45"/>
      <c r="O36" s="45"/>
      <c r="P36" s="45"/>
      <c r="Q36" s="45"/>
      <c r="R36" s="45">
        <v>169.1</v>
      </c>
      <c r="S36" s="34">
        <f t="shared" si="9"/>
        <v>179.66</v>
      </c>
      <c r="T36" s="34">
        <f t="shared" si="10"/>
        <v>83.76</v>
      </c>
      <c r="U36" s="35">
        <f t="shared" si="11"/>
        <v>95.9</v>
      </c>
      <c r="V36" s="36">
        <f t="shared" si="12"/>
        <v>263.42</v>
      </c>
    </row>
    <row r="37">
      <c r="A37" s="28">
        <v>43894.0</v>
      </c>
      <c r="B37" s="42" t="s">
        <v>82</v>
      </c>
      <c r="C37" s="30">
        <v>40.0</v>
      </c>
      <c r="D37" s="166" t="s">
        <v>41</v>
      </c>
      <c r="E37" s="43">
        <v>630.0</v>
      </c>
      <c r="F37" s="43">
        <v>355.0</v>
      </c>
      <c r="G37" s="43">
        <v>254.85</v>
      </c>
      <c r="H37" s="43">
        <v>357.8</v>
      </c>
      <c r="I37" s="43">
        <v>458.3</v>
      </c>
      <c r="J37" s="45"/>
      <c r="K37" s="45"/>
      <c r="L37" s="45"/>
      <c r="M37" s="45"/>
      <c r="N37" s="45"/>
      <c r="O37" s="45"/>
      <c r="P37" s="45"/>
      <c r="Q37" s="45"/>
      <c r="R37" s="45">
        <v>328.89</v>
      </c>
      <c r="S37" s="34">
        <f t="shared" si="9"/>
        <v>397.47</v>
      </c>
      <c r="T37" s="34">
        <f t="shared" si="10"/>
        <v>131.29</v>
      </c>
      <c r="U37" s="35">
        <f t="shared" si="11"/>
        <v>266.18</v>
      </c>
      <c r="V37" s="36">
        <f t="shared" si="12"/>
        <v>528.76</v>
      </c>
    </row>
    <row r="38">
      <c r="A38" s="28">
        <v>43925.0</v>
      </c>
      <c r="B38" s="42" t="s">
        <v>83</v>
      </c>
      <c r="C38" s="30">
        <v>40.0</v>
      </c>
      <c r="D38" s="166" t="s">
        <v>41</v>
      </c>
      <c r="E38" s="43">
        <v>530.0</v>
      </c>
      <c r="F38" s="43">
        <v>355.0</v>
      </c>
      <c r="G38" s="43">
        <v>110.1</v>
      </c>
      <c r="H38" s="44"/>
      <c r="I38" s="44"/>
      <c r="J38" s="45"/>
      <c r="K38" s="45"/>
      <c r="L38" s="45"/>
      <c r="M38" s="45"/>
      <c r="N38" s="45"/>
      <c r="O38" s="45"/>
      <c r="P38" s="45"/>
      <c r="Q38" s="45"/>
      <c r="R38" s="45">
        <v>291.12</v>
      </c>
      <c r="S38" s="34">
        <f t="shared" si="9"/>
        <v>321.56</v>
      </c>
      <c r="T38" s="34">
        <f t="shared" si="10"/>
        <v>173.4</v>
      </c>
      <c r="U38" s="35">
        <f t="shared" si="11"/>
        <v>148.16</v>
      </c>
      <c r="V38" s="36">
        <f t="shared" si="12"/>
        <v>494.96</v>
      </c>
    </row>
    <row r="39">
      <c r="A39" s="28">
        <v>43955.0</v>
      </c>
      <c r="B39" s="42" t="s">
        <v>84</v>
      </c>
      <c r="C39" s="30">
        <v>40.0</v>
      </c>
      <c r="D39" s="166" t="s">
        <v>41</v>
      </c>
      <c r="E39" s="43">
        <v>430.0</v>
      </c>
      <c r="F39" s="43">
        <v>185.0</v>
      </c>
      <c r="G39" s="43">
        <v>212.3</v>
      </c>
      <c r="H39" s="43">
        <v>195.69</v>
      </c>
      <c r="I39" s="43">
        <v>147.28</v>
      </c>
      <c r="J39" s="45">
        <v>366.67</v>
      </c>
      <c r="K39" s="45">
        <v>379.5</v>
      </c>
      <c r="L39" s="45">
        <v>393.18</v>
      </c>
      <c r="M39" s="45">
        <v>431.0</v>
      </c>
      <c r="N39" s="45"/>
      <c r="O39" s="45"/>
      <c r="P39" s="45"/>
      <c r="Q39" s="45"/>
      <c r="R39" s="45">
        <v>380.21</v>
      </c>
      <c r="S39" s="34">
        <f t="shared" si="9"/>
        <v>312.08</v>
      </c>
      <c r="T39" s="34">
        <f t="shared" si="10"/>
        <v>112.35</v>
      </c>
      <c r="U39" s="35">
        <f t="shared" si="11"/>
        <v>199.73</v>
      </c>
      <c r="V39" s="36">
        <f t="shared" si="12"/>
        <v>424.43</v>
      </c>
    </row>
    <row r="40">
      <c r="A40" s="28">
        <v>43986.0</v>
      </c>
      <c r="B40" s="42" t="s">
        <v>85</v>
      </c>
      <c r="C40" s="30">
        <v>40.0</v>
      </c>
      <c r="D40" s="166" t="s">
        <v>41</v>
      </c>
      <c r="E40" s="43">
        <v>700.0</v>
      </c>
      <c r="F40" s="43">
        <v>190.0</v>
      </c>
      <c r="G40" s="43">
        <v>204.05</v>
      </c>
      <c r="H40" s="43">
        <v>160.0</v>
      </c>
      <c r="I40" s="44"/>
      <c r="J40" s="45">
        <v>247.9</v>
      </c>
      <c r="K40" s="45">
        <v>197.0</v>
      </c>
      <c r="L40" s="45">
        <v>240.0</v>
      </c>
      <c r="M40" s="45">
        <v>366.67</v>
      </c>
      <c r="N40" s="45">
        <v>286.7</v>
      </c>
      <c r="O40" s="45">
        <v>309.89</v>
      </c>
      <c r="P40" s="45">
        <v>379.5</v>
      </c>
      <c r="Q40" s="45">
        <v>270.68</v>
      </c>
      <c r="R40" s="45">
        <v>178.12</v>
      </c>
      <c r="S40" s="34">
        <f t="shared" si="9"/>
        <v>286.96</v>
      </c>
      <c r="T40" s="34">
        <f t="shared" si="10"/>
        <v>142.12</v>
      </c>
      <c r="U40" s="35">
        <f t="shared" si="11"/>
        <v>144.84</v>
      </c>
      <c r="V40" s="36">
        <f t="shared" si="12"/>
        <v>429.08</v>
      </c>
    </row>
    <row r="41">
      <c r="A41" s="28">
        <v>44016.0</v>
      </c>
      <c r="B41" s="42" t="s">
        <v>86</v>
      </c>
      <c r="C41" s="30">
        <v>40.0</v>
      </c>
      <c r="D41" s="166" t="s">
        <v>41</v>
      </c>
      <c r="E41" s="43">
        <v>670.0</v>
      </c>
      <c r="F41" s="43">
        <v>315.0</v>
      </c>
      <c r="G41" s="43">
        <v>119.99</v>
      </c>
      <c r="H41" s="44"/>
      <c r="I41" s="44"/>
      <c r="J41" s="45"/>
      <c r="K41" s="45"/>
      <c r="L41" s="45"/>
      <c r="M41" s="45"/>
      <c r="N41" s="45"/>
      <c r="O41" s="45"/>
      <c r="P41" s="45"/>
      <c r="Q41" s="45"/>
      <c r="R41" s="45">
        <v>289.49</v>
      </c>
      <c r="S41" s="34">
        <f t="shared" si="9"/>
        <v>348.62</v>
      </c>
      <c r="T41" s="34">
        <f t="shared" si="10"/>
        <v>231.07</v>
      </c>
      <c r="U41" s="35">
        <f t="shared" si="11"/>
        <v>117.55</v>
      </c>
      <c r="V41" s="36">
        <f t="shared" si="12"/>
        <v>579.69</v>
      </c>
    </row>
    <row r="42">
      <c r="A42" s="28">
        <v>44047.0</v>
      </c>
      <c r="B42" s="42" t="s">
        <v>87</v>
      </c>
      <c r="C42" s="30">
        <v>40.0</v>
      </c>
      <c r="D42" s="166" t="s">
        <v>41</v>
      </c>
      <c r="E42" s="43">
        <v>650.0</v>
      </c>
      <c r="F42" s="43">
        <v>420.0</v>
      </c>
      <c r="G42" s="43">
        <v>473.0</v>
      </c>
      <c r="H42" s="43">
        <v>550.15</v>
      </c>
      <c r="I42" s="44"/>
      <c r="J42" s="45"/>
      <c r="K42" s="45"/>
      <c r="L42" s="45"/>
      <c r="M42" s="45"/>
      <c r="N42" s="45"/>
      <c r="O42" s="45"/>
      <c r="P42" s="45"/>
      <c r="Q42" s="45"/>
      <c r="R42" s="45">
        <v>359.62</v>
      </c>
      <c r="S42" s="34">
        <f t="shared" si="9"/>
        <v>490.55</v>
      </c>
      <c r="T42" s="34">
        <f t="shared" si="10"/>
        <v>113.36</v>
      </c>
      <c r="U42" s="35">
        <f t="shared" si="11"/>
        <v>377.19</v>
      </c>
      <c r="V42" s="36">
        <f t="shared" si="12"/>
        <v>603.91</v>
      </c>
    </row>
    <row r="43">
      <c r="A43" s="28">
        <v>44078.0</v>
      </c>
      <c r="B43" s="42" t="s">
        <v>88</v>
      </c>
      <c r="C43" s="30">
        <v>40.0</v>
      </c>
      <c r="D43" s="166" t="s">
        <v>41</v>
      </c>
      <c r="E43" s="43">
        <v>630.0</v>
      </c>
      <c r="F43" s="43">
        <v>425.0</v>
      </c>
      <c r="G43" s="44"/>
      <c r="H43" s="44"/>
      <c r="I43" s="44"/>
      <c r="J43" s="45"/>
      <c r="K43" s="45"/>
      <c r="L43" s="45"/>
      <c r="M43" s="45"/>
      <c r="N43" s="45"/>
      <c r="O43" s="45"/>
      <c r="P43" s="45"/>
      <c r="Q43" s="45"/>
      <c r="R43" s="45">
        <v>298.7</v>
      </c>
      <c r="S43" s="34">
        <f t="shared" si="9"/>
        <v>451.23</v>
      </c>
      <c r="T43" s="34">
        <f t="shared" si="10"/>
        <v>167.2</v>
      </c>
      <c r="U43" s="35">
        <f t="shared" si="11"/>
        <v>284.03</v>
      </c>
      <c r="V43" s="36">
        <f t="shared" si="12"/>
        <v>618.43</v>
      </c>
    </row>
    <row r="44">
      <c r="A44" s="28">
        <v>44108.0</v>
      </c>
      <c r="B44" s="42" t="s">
        <v>89</v>
      </c>
      <c r="C44" s="30">
        <v>40.0</v>
      </c>
      <c r="D44" s="166" t="s">
        <v>41</v>
      </c>
      <c r="E44" s="43">
        <v>900.0</v>
      </c>
      <c r="F44" s="43">
        <v>850.0</v>
      </c>
      <c r="G44" s="43">
        <v>990.0</v>
      </c>
      <c r="H44" s="43">
        <v>620.55</v>
      </c>
      <c r="I44" s="43">
        <v>1303.05</v>
      </c>
      <c r="J44" s="45">
        <v>727.0</v>
      </c>
      <c r="K44" s="45">
        <v>1350.0</v>
      </c>
      <c r="L44" s="45">
        <v>700.0</v>
      </c>
      <c r="M44" s="45">
        <v>1450.0</v>
      </c>
      <c r="N44" s="45">
        <v>1730.0</v>
      </c>
      <c r="O44" s="45">
        <v>1123.85</v>
      </c>
      <c r="P44" s="45">
        <v>725.0</v>
      </c>
      <c r="Q44" s="45">
        <v>2350.0</v>
      </c>
      <c r="R44" s="45">
        <v>1057.17</v>
      </c>
      <c r="S44" s="34">
        <f t="shared" si="9"/>
        <v>1134.04</v>
      </c>
      <c r="T44" s="34">
        <f t="shared" si="10"/>
        <v>476.85</v>
      </c>
      <c r="U44" s="35">
        <f t="shared" si="11"/>
        <v>657.19</v>
      </c>
      <c r="V44" s="36">
        <f t="shared" si="12"/>
        <v>1610.89</v>
      </c>
    </row>
    <row r="45">
      <c r="A45" s="28">
        <v>44139.0</v>
      </c>
      <c r="B45" s="42" t="s">
        <v>90</v>
      </c>
      <c r="C45" s="30">
        <v>40.0</v>
      </c>
      <c r="D45" s="166" t="s">
        <v>41</v>
      </c>
      <c r="E45" s="43">
        <v>330.0</v>
      </c>
      <c r="F45" s="43">
        <v>235.5</v>
      </c>
      <c r="G45" s="43">
        <v>188.07</v>
      </c>
      <c r="H45" s="43">
        <v>123.59</v>
      </c>
      <c r="I45" s="43">
        <v>175.09</v>
      </c>
      <c r="J45" s="45">
        <v>240.0</v>
      </c>
      <c r="K45" s="45">
        <v>247.9</v>
      </c>
      <c r="L45" s="45"/>
      <c r="M45" s="45"/>
      <c r="N45" s="45"/>
      <c r="O45" s="45"/>
      <c r="P45" s="45"/>
      <c r="Q45" s="45"/>
      <c r="R45" s="45">
        <v>224.08</v>
      </c>
      <c r="S45" s="34">
        <f t="shared" si="9"/>
        <v>220.53</v>
      </c>
      <c r="T45" s="34">
        <f t="shared" si="10"/>
        <v>60.79</v>
      </c>
      <c r="U45" s="35">
        <f t="shared" si="11"/>
        <v>159.74</v>
      </c>
      <c r="V45" s="36">
        <f t="shared" si="12"/>
        <v>281.32</v>
      </c>
    </row>
    <row r="46">
      <c r="A46" s="28">
        <v>44169.0</v>
      </c>
      <c r="B46" s="42" t="s">
        <v>91</v>
      </c>
      <c r="C46" s="30">
        <v>40.0</v>
      </c>
      <c r="D46" s="166" t="s">
        <v>41</v>
      </c>
      <c r="E46" s="43">
        <v>90.0</v>
      </c>
      <c r="F46" s="43">
        <v>8.55</v>
      </c>
      <c r="G46" s="43">
        <v>18.5</v>
      </c>
      <c r="H46" s="44"/>
      <c r="I46" s="44"/>
      <c r="J46" s="45">
        <v>60.83</v>
      </c>
      <c r="K46" s="45">
        <v>73.33</v>
      </c>
      <c r="L46" s="45"/>
      <c r="M46" s="45"/>
      <c r="N46" s="45"/>
      <c r="O46" s="45"/>
      <c r="P46" s="45"/>
      <c r="Q46" s="45"/>
      <c r="R46" s="45">
        <v>41.6</v>
      </c>
      <c r="S46" s="34">
        <f t="shared" si="9"/>
        <v>48.8</v>
      </c>
      <c r="T46" s="34">
        <f t="shared" si="10"/>
        <v>31.73</v>
      </c>
      <c r="U46" s="35">
        <f t="shared" si="11"/>
        <v>17.07</v>
      </c>
      <c r="V46" s="36">
        <f t="shared" si="12"/>
        <v>80.53</v>
      </c>
    </row>
    <row r="47">
      <c r="A47" s="47" t="s">
        <v>92</v>
      </c>
      <c r="B47" s="42" t="s">
        <v>93</v>
      </c>
      <c r="C47" s="30">
        <v>30.0</v>
      </c>
      <c r="D47" s="166" t="s">
        <v>41</v>
      </c>
      <c r="E47" s="43">
        <v>35.0</v>
      </c>
      <c r="F47" s="43">
        <v>8.95</v>
      </c>
      <c r="G47" s="43">
        <v>22.8</v>
      </c>
      <c r="H47" s="43">
        <v>14.6</v>
      </c>
      <c r="I47" s="43">
        <v>19.8</v>
      </c>
      <c r="J47" s="45">
        <v>53.15</v>
      </c>
      <c r="K47" s="45">
        <v>67.0</v>
      </c>
      <c r="L47" s="45">
        <v>8.0</v>
      </c>
      <c r="M47" s="45">
        <v>23.62</v>
      </c>
      <c r="N47" s="45"/>
      <c r="O47" s="45"/>
      <c r="P47" s="45"/>
      <c r="Q47" s="45"/>
      <c r="R47" s="45">
        <v>17.56</v>
      </c>
      <c r="S47" s="34">
        <f t="shared" si="9"/>
        <v>27.05</v>
      </c>
      <c r="T47" s="34">
        <f t="shared" si="10"/>
        <v>19.32</v>
      </c>
      <c r="U47" s="35">
        <f t="shared" si="11"/>
        <v>7.73</v>
      </c>
      <c r="V47" s="36">
        <f t="shared" si="12"/>
        <v>46.37</v>
      </c>
    </row>
    <row r="48">
      <c r="A48" s="47" t="s">
        <v>94</v>
      </c>
      <c r="B48" s="42" t="s">
        <v>95</v>
      </c>
      <c r="C48" s="30">
        <v>30.0</v>
      </c>
      <c r="D48" s="166" t="s">
        <v>41</v>
      </c>
      <c r="E48" s="43">
        <v>80.0</v>
      </c>
      <c r="F48" s="43">
        <v>18.5</v>
      </c>
      <c r="G48" s="43">
        <v>32.99</v>
      </c>
      <c r="H48" s="43">
        <v>59.99</v>
      </c>
      <c r="I48" s="43">
        <v>71.77</v>
      </c>
      <c r="J48" s="45">
        <v>40.0</v>
      </c>
      <c r="K48" s="45">
        <v>174.23</v>
      </c>
      <c r="L48" s="45">
        <v>59.9</v>
      </c>
      <c r="M48" s="45">
        <v>98.0</v>
      </c>
      <c r="N48" s="45"/>
      <c r="O48" s="45"/>
      <c r="P48" s="45"/>
      <c r="Q48" s="45"/>
      <c r="R48" s="45">
        <v>82.79</v>
      </c>
      <c r="S48" s="34">
        <f t="shared" si="9"/>
        <v>71.82</v>
      </c>
      <c r="T48" s="34">
        <f t="shared" si="10"/>
        <v>43.47</v>
      </c>
      <c r="U48" s="35">
        <f t="shared" si="11"/>
        <v>28.35</v>
      </c>
      <c r="V48" s="36">
        <f t="shared" si="12"/>
        <v>115.29</v>
      </c>
    </row>
    <row r="49">
      <c r="A49" s="47" t="s">
        <v>96</v>
      </c>
      <c r="B49" s="42" t="s">
        <v>97</v>
      </c>
      <c r="C49" s="30">
        <v>30.0</v>
      </c>
      <c r="D49" s="166" t="s">
        <v>41</v>
      </c>
      <c r="E49" s="43">
        <v>130.0</v>
      </c>
      <c r="F49" s="43">
        <v>35.8</v>
      </c>
      <c r="G49" s="43">
        <v>31.58</v>
      </c>
      <c r="H49" s="43">
        <v>32.66</v>
      </c>
      <c r="I49" s="43">
        <v>34.53</v>
      </c>
      <c r="J49" s="45">
        <v>100.0</v>
      </c>
      <c r="K49" s="45">
        <v>126.5</v>
      </c>
      <c r="L49" s="45">
        <v>130.0</v>
      </c>
      <c r="M49" s="45">
        <v>106.7</v>
      </c>
      <c r="N49" s="45">
        <v>90.58</v>
      </c>
      <c r="O49" s="45">
        <v>90.5</v>
      </c>
      <c r="P49" s="45">
        <v>87.52</v>
      </c>
      <c r="Q49" s="45">
        <v>143.81</v>
      </c>
      <c r="R49" s="45">
        <v>98.91</v>
      </c>
      <c r="S49" s="34">
        <f t="shared" si="9"/>
        <v>88.51</v>
      </c>
      <c r="T49" s="34">
        <f t="shared" si="10"/>
        <v>39.78</v>
      </c>
      <c r="U49" s="35">
        <f t="shared" si="11"/>
        <v>48.73</v>
      </c>
      <c r="V49" s="36">
        <f t="shared" si="12"/>
        <v>128.29</v>
      </c>
    </row>
    <row r="50">
      <c r="A50" s="47" t="s">
        <v>98</v>
      </c>
      <c r="B50" s="42" t="s">
        <v>99</v>
      </c>
      <c r="C50" s="30">
        <v>30.0</v>
      </c>
      <c r="D50" s="166" t="s">
        <v>41</v>
      </c>
      <c r="E50" s="43">
        <v>60.0</v>
      </c>
      <c r="F50" s="43">
        <v>365.0</v>
      </c>
      <c r="G50" s="43">
        <v>48.3</v>
      </c>
      <c r="H50" s="43">
        <v>90.9</v>
      </c>
      <c r="I50" s="43">
        <v>160.44</v>
      </c>
      <c r="J50" s="45">
        <v>120.0</v>
      </c>
      <c r="K50" s="45">
        <v>89.0</v>
      </c>
      <c r="L50" s="45"/>
      <c r="M50" s="45"/>
      <c r="N50" s="45"/>
      <c r="O50" s="45"/>
      <c r="P50" s="45"/>
      <c r="Q50" s="45"/>
      <c r="R50" s="45">
        <v>65.2</v>
      </c>
      <c r="S50" s="34">
        <f t="shared" si="9"/>
        <v>124.86</v>
      </c>
      <c r="T50" s="34">
        <f t="shared" si="10"/>
        <v>103.53</v>
      </c>
      <c r="U50" s="35">
        <f t="shared" si="11"/>
        <v>21.33</v>
      </c>
      <c r="V50" s="36">
        <f t="shared" si="12"/>
        <v>228.39</v>
      </c>
    </row>
    <row r="51">
      <c r="A51" s="47" t="s">
        <v>100</v>
      </c>
      <c r="B51" s="42" t="s">
        <v>101</v>
      </c>
      <c r="C51" s="30">
        <v>30.0</v>
      </c>
      <c r="D51" s="166" t="s">
        <v>41</v>
      </c>
      <c r="E51" s="43">
        <v>55.0</v>
      </c>
      <c r="F51" s="43">
        <v>42.0</v>
      </c>
      <c r="G51" s="43">
        <v>23.0</v>
      </c>
      <c r="H51" s="43">
        <v>31.9</v>
      </c>
      <c r="I51" s="43">
        <v>37.05</v>
      </c>
      <c r="J51" s="45"/>
      <c r="K51" s="45"/>
      <c r="L51" s="45"/>
      <c r="M51" s="45"/>
      <c r="N51" s="45"/>
      <c r="O51" s="45"/>
      <c r="P51" s="45"/>
      <c r="Q51" s="45"/>
      <c r="R51" s="45">
        <v>29.87</v>
      </c>
      <c r="S51" s="34">
        <f t="shared" si="9"/>
        <v>36.47</v>
      </c>
      <c r="T51" s="34">
        <f t="shared" si="10"/>
        <v>11.14</v>
      </c>
      <c r="U51" s="35">
        <f t="shared" si="11"/>
        <v>25.33</v>
      </c>
      <c r="V51" s="36">
        <f t="shared" si="12"/>
        <v>47.61</v>
      </c>
    </row>
    <row r="52">
      <c r="A52" s="47" t="s">
        <v>102</v>
      </c>
      <c r="B52" s="42" t="s">
        <v>103</v>
      </c>
      <c r="C52" s="30">
        <v>30.0</v>
      </c>
      <c r="D52" s="166" t="s">
        <v>41</v>
      </c>
      <c r="E52" s="33">
        <v>35.0</v>
      </c>
      <c r="F52" s="33">
        <v>9.55</v>
      </c>
      <c r="G52" s="33">
        <v>25.39</v>
      </c>
      <c r="H52" s="33">
        <v>31.2</v>
      </c>
      <c r="I52" s="33">
        <v>38.35</v>
      </c>
      <c r="J52" s="48"/>
      <c r="K52" s="48"/>
      <c r="L52" s="48"/>
      <c r="M52" s="48"/>
      <c r="N52" s="48"/>
      <c r="O52" s="48"/>
      <c r="P52" s="48"/>
      <c r="Q52" s="48"/>
      <c r="R52" s="48">
        <v>20.02</v>
      </c>
      <c r="S52" s="34">
        <f t="shared" si="9"/>
        <v>26.59</v>
      </c>
      <c r="T52" s="34">
        <f t="shared" si="10"/>
        <v>10.63</v>
      </c>
      <c r="U52" s="35">
        <f t="shared" si="11"/>
        <v>15.96</v>
      </c>
      <c r="V52" s="36">
        <f t="shared" si="12"/>
        <v>37.22</v>
      </c>
    </row>
    <row r="53">
      <c r="A53" s="38">
        <v>5.0</v>
      </c>
      <c r="B53" s="170" t="s">
        <v>104</v>
      </c>
      <c r="C53" s="168"/>
      <c r="D53" s="168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40"/>
    </row>
    <row r="54">
      <c r="A54" s="28">
        <v>43835.0</v>
      </c>
      <c r="B54" s="42" t="s">
        <v>105</v>
      </c>
      <c r="C54" s="30">
        <v>10.0</v>
      </c>
      <c r="D54" s="166" t="s">
        <v>41</v>
      </c>
      <c r="E54" s="43">
        <v>75.0</v>
      </c>
      <c r="F54" s="43">
        <v>25.5</v>
      </c>
      <c r="G54" s="43">
        <v>49.9</v>
      </c>
      <c r="H54" s="43">
        <v>48.9</v>
      </c>
      <c r="I54" s="43">
        <v>35.1</v>
      </c>
      <c r="J54" s="44"/>
      <c r="K54" s="44"/>
      <c r="L54" s="44"/>
      <c r="M54" s="44"/>
      <c r="N54" s="44"/>
      <c r="O54" s="44"/>
      <c r="P54" s="44"/>
      <c r="Q54" s="44"/>
      <c r="R54" s="45">
        <v>46.19</v>
      </c>
      <c r="S54" s="34">
        <f t="shared" ref="S54:S85" si="13">IF(SUM(E54:R54)&gt;0,ROUND(AVERAGE(E54:R54),2),"")</f>
        <v>46.77</v>
      </c>
      <c r="T54" s="34">
        <f t="shared" ref="T54:T85" si="14">IF(COUNTA(E54:R54)=1,S54,(IF(SUM(E54:R54)&gt;0,ROUND(STDEV(E54:R54),2),"")))</f>
        <v>16.73</v>
      </c>
      <c r="U54" s="35">
        <f t="shared" ref="U54:U85" si="15">IF(SUM(S54:T54)&gt;0,S54-T54,"")</f>
        <v>30.04</v>
      </c>
      <c r="V54" s="36">
        <f t="shared" ref="V54:V85" si="16">IF(SUM(S54:T54)&gt;0,SUM(S54:T54),"")</f>
        <v>63.5</v>
      </c>
    </row>
    <row r="55">
      <c r="A55" s="28">
        <v>43866.0</v>
      </c>
      <c r="B55" s="42" t="s">
        <v>106</v>
      </c>
      <c r="C55" s="30">
        <v>10.0</v>
      </c>
      <c r="D55" s="166" t="s">
        <v>41</v>
      </c>
      <c r="E55" s="43">
        <v>48.0</v>
      </c>
      <c r="F55" s="43">
        <v>38.9</v>
      </c>
      <c r="G55" s="43">
        <v>23.01</v>
      </c>
      <c r="H55" s="43">
        <v>30.0</v>
      </c>
      <c r="I55" s="43">
        <v>21.0</v>
      </c>
      <c r="J55" s="44"/>
      <c r="K55" s="44"/>
      <c r="L55" s="44"/>
      <c r="M55" s="44"/>
      <c r="N55" s="44"/>
      <c r="O55" s="44"/>
      <c r="P55" s="44"/>
      <c r="Q55" s="44"/>
      <c r="R55" s="45">
        <v>35.41</v>
      </c>
      <c r="S55" s="34">
        <f t="shared" si="13"/>
        <v>32.72</v>
      </c>
      <c r="T55" s="34">
        <f t="shared" si="14"/>
        <v>10.18</v>
      </c>
      <c r="U55" s="35">
        <f t="shared" si="15"/>
        <v>22.54</v>
      </c>
      <c r="V55" s="36">
        <f t="shared" si="16"/>
        <v>42.9</v>
      </c>
    </row>
    <row r="56">
      <c r="A56" s="28">
        <v>43895.0</v>
      </c>
      <c r="B56" s="42" t="s">
        <v>107</v>
      </c>
      <c r="C56" s="30">
        <v>10.0</v>
      </c>
      <c r="D56" s="166" t="s">
        <v>41</v>
      </c>
      <c r="E56" s="43">
        <v>48.0</v>
      </c>
      <c r="F56" s="43">
        <v>265.0</v>
      </c>
      <c r="G56" s="43">
        <v>134.9</v>
      </c>
      <c r="H56" s="43">
        <v>124.99</v>
      </c>
      <c r="I56" s="43">
        <v>194.99</v>
      </c>
      <c r="J56" s="44"/>
      <c r="K56" s="44"/>
      <c r="L56" s="44"/>
      <c r="M56" s="44"/>
      <c r="N56" s="44"/>
      <c r="O56" s="44"/>
      <c r="P56" s="44"/>
      <c r="Q56" s="44"/>
      <c r="R56" s="45">
        <v>164.85</v>
      </c>
      <c r="S56" s="34">
        <f t="shared" si="13"/>
        <v>155.46</v>
      </c>
      <c r="T56" s="34">
        <f t="shared" si="14"/>
        <v>72.87</v>
      </c>
      <c r="U56" s="35">
        <f t="shared" si="15"/>
        <v>82.59</v>
      </c>
      <c r="V56" s="36">
        <f t="shared" si="16"/>
        <v>228.33</v>
      </c>
    </row>
    <row r="57">
      <c r="A57" s="28">
        <v>43926.0</v>
      </c>
      <c r="B57" s="42" t="s">
        <v>108</v>
      </c>
      <c r="C57" s="30">
        <v>10.0</v>
      </c>
      <c r="D57" s="166" t="s">
        <v>41</v>
      </c>
      <c r="E57" s="43">
        <v>130.0</v>
      </c>
      <c r="F57" s="43">
        <v>142.5</v>
      </c>
      <c r="G57" s="43">
        <v>142.8</v>
      </c>
      <c r="H57" s="43">
        <v>64.99</v>
      </c>
      <c r="I57" s="43">
        <v>55.0</v>
      </c>
      <c r="J57" s="44"/>
      <c r="K57" s="44"/>
      <c r="L57" s="44"/>
      <c r="M57" s="44"/>
      <c r="N57" s="44"/>
      <c r="O57" s="44"/>
      <c r="P57" s="44"/>
      <c r="Q57" s="44"/>
      <c r="R57" s="45">
        <v>74.56</v>
      </c>
      <c r="S57" s="34">
        <f t="shared" si="13"/>
        <v>101.64</v>
      </c>
      <c r="T57" s="34">
        <f t="shared" si="14"/>
        <v>41.04</v>
      </c>
      <c r="U57" s="35">
        <f t="shared" si="15"/>
        <v>60.6</v>
      </c>
      <c r="V57" s="36">
        <f t="shared" si="16"/>
        <v>142.68</v>
      </c>
    </row>
    <row r="58">
      <c r="A58" s="28">
        <v>43956.0</v>
      </c>
      <c r="B58" s="42" t="s">
        <v>109</v>
      </c>
      <c r="C58" s="30">
        <v>10.0</v>
      </c>
      <c r="D58" s="166" t="s">
        <v>41</v>
      </c>
      <c r="E58" s="43">
        <v>45.0</v>
      </c>
      <c r="F58" s="43">
        <v>2.15</v>
      </c>
      <c r="G58" s="43">
        <v>10.11</v>
      </c>
      <c r="H58" s="43">
        <v>2.64</v>
      </c>
      <c r="I58" s="43">
        <v>2.93</v>
      </c>
      <c r="J58" s="44"/>
      <c r="K58" s="44"/>
      <c r="L58" s="44"/>
      <c r="M58" s="44"/>
      <c r="N58" s="44"/>
      <c r="O58" s="44"/>
      <c r="P58" s="44"/>
      <c r="Q58" s="44"/>
      <c r="R58" s="45">
        <v>46.89</v>
      </c>
      <c r="S58" s="34">
        <f t="shared" si="13"/>
        <v>18.29</v>
      </c>
      <c r="T58" s="34">
        <f t="shared" si="14"/>
        <v>21.63</v>
      </c>
      <c r="U58" s="35">
        <f t="shared" si="15"/>
        <v>-3.34</v>
      </c>
      <c r="V58" s="36">
        <f t="shared" si="16"/>
        <v>39.92</v>
      </c>
    </row>
    <row r="59">
      <c r="A59" s="28">
        <v>43987.0</v>
      </c>
      <c r="B59" s="42" t="s">
        <v>110</v>
      </c>
      <c r="C59" s="30">
        <v>10.0</v>
      </c>
      <c r="D59" s="46" t="s">
        <v>49</v>
      </c>
      <c r="E59" s="43">
        <v>45.0</v>
      </c>
      <c r="F59" s="43">
        <v>8.55</v>
      </c>
      <c r="G59" s="43">
        <v>3.99</v>
      </c>
      <c r="H59" s="43">
        <v>8.97</v>
      </c>
      <c r="I59" s="44"/>
      <c r="J59" s="44"/>
      <c r="K59" s="44"/>
      <c r="L59" s="44"/>
      <c r="M59" s="44"/>
      <c r="N59" s="44"/>
      <c r="O59" s="44"/>
      <c r="P59" s="44"/>
      <c r="Q59" s="44"/>
      <c r="R59" s="45">
        <v>73.17</v>
      </c>
      <c r="S59" s="34">
        <f t="shared" si="13"/>
        <v>27.94</v>
      </c>
      <c r="T59" s="34">
        <f t="shared" si="14"/>
        <v>30.19</v>
      </c>
      <c r="U59" s="35">
        <f t="shared" si="15"/>
        <v>-2.25</v>
      </c>
      <c r="V59" s="36">
        <f t="shared" si="16"/>
        <v>58.13</v>
      </c>
    </row>
    <row r="60">
      <c r="A60" s="28">
        <v>44017.0</v>
      </c>
      <c r="B60" s="42" t="s">
        <v>111</v>
      </c>
      <c r="C60" s="30">
        <v>10.0</v>
      </c>
      <c r="D60" s="166" t="s">
        <v>41</v>
      </c>
      <c r="E60" s="43">
        <v>75.0</v>
      </c>
      <c r="F60" s="43">
        <v>35.5</v>
      </c>
      <c r="G60" s="43">
        <v>38.99</v>
      </c>
      <c r="H60" s="43">
        <v>99.0</v>
      </c>
      <c r="I60" s="43">
        <v>96.99</v>
      </c>
      <c r="J60" s="44"/>
      <c r="K60" s="44"/>
      <c r="L60" s="44"/>
      <c r="M60" s="44"/>
      <c r="N60" s="44"/>
      <c r="O60" s="44"/>
      <c r="P60" s="44"/>
      <c r="Q60" s="44"/>
      <c r="R60" s="45">
        <v>53.89</v>
      </c>
      <c r="S60" s="34">
        <f t="shared" si="13"/>
        <v>66.56</v>
      </c>
      <c r="T60" s="34">
        <f t="shared" si="14"/>
        <v>28.05</v>
      </c>
      <c r="U60" s="35">
        <f t="shared" si="15"/>
        <v>38.51</v>
      </c>
      <c r="V60" s="36">
        <f t="shared" si="16"/>
        <v>94.61</v>
      </c>
    </row>
    <row r="61">
      <c r="A61" s="28">
        <v>44048.0</v>
      </c>
      <c r="B61" s="42" t="s">
        <v>112</v>
      </c>
      <c r="C61" s="30">
        <v>10.0</v>
      </c>
      <c r="D61" s="166" t="s">
        <v>41</v>
      </c>
      <c r="E61" s="43">
        <v>315.0</v>
      </c>
      <c r="F61" s="43">
        <v>65.5</v>
      </c>
      <c r="G61" s="43">
        <v>99.99</v>
      </c>
      <c r="H61" s="43">
        <v>85.84</v>
      </c>
      <c r="I61" s="43">
        <v>100.0</v>
      </c>
      <c r="J61" s="44"/>
      <c r="K61" s="44"/>
      <c r="L61" s="44"/>
      <c r="M61" s="44"/>
      <c r="N61" s="44"/>
      <c r="O61" s="44"/>
      <c r="P61" s="44"/>
      <c r="Q61" s="44"/>
      <c r="R61" s="45">
        <v>114.08</v>
      </c>
      <c r="S61" s="34">
        <f t="shared" si="13"/>
        <v>130.07</v>
      </c>
      <c r="T61" s="34">
        <f t="shared" si="14"/>
        <v>92.08</v>
      </c>
      <c r="U61" s="35">
        <f t="shared" si="15"/>
        <v>37.99</v>
      </c>
      <c r="V61" s="36">
        <f t="shared" si="16"/>
        <v>222.15</v>
      </c>
    </row>
    <row r="62">
      <c r="A62" s="28">
        <v>44079.0</v>
      </c>
      <c r="B62" s="42" t="s">
        <v>113</v>
      </c>
      <c r="C62" s="30">
        <v>10.0</v>
      </c>
      <c r="D62" s="166" t="s">
        <v>41</v>
      </c>
      <c r="E62" s="43">
        <v>315.0</v>
      </c>
      <c r="F62" s="43">
        <v>125.0</v>
      </c>
      <c r="G62" s="43">
        <v>97.0</v>
      </c>
      <c r="H62" s="43">
        <v>149.9</v>
      </c>
      <c r="I62" s="43">
        <v>93.99</v>
      </c>
      <c r="J62" s="44"/>
      <c r="K62" s="44"/>
      <c r="L62" s="44"/>
      <c r="M62" s="44"/>
      <c r="N62" s="44"/>
      <c r="O62" s="44"/>
      <c r="P62" s="44"/>
      <c r="Q62" s="44"/>
      <c r="R62" s="45">
        <v>153.72</v>
      </c>
      <c r="S62" s="34">
        <f t="shared" si="13"/>
        <v>155.77</v>
      </c>
      <c r="T62" s="34">
        <f t="shared" si="14"/>
        <v>81.99</v>
      </c>
      <c r="U62" s="35">
        <f t="shared" si="15"/>
        <v>73.78</v>
      </c>
      <c r="V62" s="36">
        <f t="shared" si="16"/>
        <v>237.76</v>
      </c>
    </row>
    <row r="63">
      <c r="A63" s="28">
        <v>44109.0</v>
      </c>
      <c r="B63" s="42" t="s">
        <v>114</v>
      </c>
      <c r="C63" s="30">
        <v>10.0</v>
      </c>
      <c r="D63" s="166" t="s">
        <v>41</v>
      </c>
      <c r="E63" s="43">
        <v>530.0</v>
      </c>
      <c r="F63" s="43">
        <v>286.0</v>
      </c>
      <c r="G63" s="43">
        <v>292.0</v>
      </c>
      <c r="H63" s="43">
        <v>185.99</v>
      </c>
      <c r="I63" s="43">
        <v>402.95</v>
      </c>
      <c r="J63" s="44"/>
      <c r="K63" s="44"/>
      <c r="L63" s="44"/>
      <c r="M63" s="44"/>
      <c r="N63" s="44"/>
      <c r="O63" s="44"/>
      <c r="P63" s="44"/>
      <c r="Q63" s="44"/>
      <c r="R63" s="45">
        <v>246.91</v>
      </c>
      <c r="S63" s="34">
        <f t="shared" si="13"/>
        <v>323.98</v>
      </c>
      <c r="T63" s="34">
        <f t="shared" si="14"/>
        <v>123.39</v>
      </c>
      <c r="U63" s="35">
        <f t="shared" si="15"/>
        <v>200.59</v>
      </c>
      <c r="V63" s="36">
        <f t="shared" si="16"/>
        <v>447.37</v>
      </c>
    </row>
    <row r="64">
      <c r="A64" s="28">
        <v>44140.0</v>
      </c>
      <c r="B64" s="42" t="s">
        <v>115</v>
      </c>
      <c r="C64" s="30">
        <v>10.0</v>
      </c>
      <c r="D64" s="166" t="s">
        <v>41</v>
      </c>
      <c r="E64" s="43">
        <v>23.0</v>
      </c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5">
        <v>15.95</v>
      </c>
      <c r="S64" s="34">
        <f t="shared" si="13"/>
        <v>19.48</v>
      </c>
      <c r="T64" s="34">
        <f t="shared" si="14"/>
        <v>4.99</v>
      </c>
      <c r="U64" s="35">
        <f t="shared" si="15"/>
        <v>14.49</v>
      </c>
      <c r="V64" s="36">
        <f t="shared" si="16"/>
        <v>24.47</v>
      </c>
    </row>
    <row r="65">
      <c r="A65" s="28">
        <v>44170.0</v>
      </c>
      <c r="B65" s="42" t="s">
        <v>116</v>
      </c>
      <c r="C65" s="30">
        <v>10.0</v>
      </c>
      <c r="D65" s="166" t="s">
        <v>41</v>
      </c>
      <c r="E65" s="43">
        <v>750.0</v>
      </c>
      <c r="F65" s="43">
        <v>650.0</v>
      </c>
      <c r="G65" s="43">
        <v>499.0</v>
      </c>
      <c r="H65" s="43">
        <v>449.9</v>
      </c>
      <c r="I65" s="44"/>
      <c r="J65" s="44"/>
      <c r="K65" s="44"/>
      <c r="L65" s="44"/>
      <c r="M65" s="44"/>
      <c r="N65" s="44"/>
      <c r="O65" s="44"/>
      <c r="P65" s="44"/>
      <c r="Q65" s="44"/>
      <c r="R65" s="45">
        <v>134.94</v>
      </c>
      <c r="S65" s="34">
        <f t="shared" si="13"/>
        <v>496.77</v>
      </c>
      <c r="T65" s="34">
        <f t="shared" si="14"/>
        <v>234.91</v>
      </c>
      <c r="U65" s="35">
        <f t="shared" si="15"/>
        <v>261.86</v>
      </c>
      <c r="V65" s="36">
        <f t="shared" si="16"/>
        <v>731.68</v>
      </c>
    </row>
    <row r="66">
      <c r="A66" s="47" t="s">
        <v>117</v>
      </c>
      <c r="B66" s="42" t="s">
        <v>118</v>
      </c>
      <c r="C66" s="30">
        <v>10.0</v>
      </c>
      <c r="D66" s="166" t="s">
        <v>41</v>
      </c>
      <c r="E66" s="43">
        <v>400.0</v>
      </c>
      <c r="F66" s="43">
        <v>750.0</v>
      </c>
      <c r="G66" s="43">
        <v>159.99</v>
      </c>
      <c r="H66" s="43">
        <v>190.0</v>
      </c>
      <c r="I66" s="43">
        <v>356.0</v>
      </c>
      <c r="J66" s="44"/>
      <c r="K66" s="44"/>
      <c r="L66" s="44"/>
      <c r="M66" s="44"/>
      <c r="N66" s="44"/>
      <c r="O66" s="44"/>
      <c r="P66" s="44"/>
      <c r="Q66" s="44"/>
      <c r="R66" s="45">
        <v>100.6</v>
      </c>
      <c r="S66" s="34">
        <f t="shared" si="13"/>
        <v>326.1</v>
      </c>
      <c r="T66" s="34">
        <f t="shared" si="14"/>
        <v>237.91</v>
      </c>
      <c r="U66" s="35">
        <f t="shared" si="15"/>
        <v>88.19</v>
      </c>
      <c r="V66" s="36">
        <f t="shared" si="16"/>
        <v>564.01</v>
      </c>
    </row>
    <row r="67">
      <c r="A67" s="47" t="s">
        <v>119</v>
      </c>
      <c r="B67" s="42" t="s">
        <v>120</v>
      </c>
      <c r="C67" s="30">
        <v>10.0</v>
      </c>
      <c r="D67" s="166" t="s">
        <v>41</v>
      </c>
      <c r="E67" s="43">
        <v>230.0</v>
      </c>
      <c r="F67" s="43">
        <v>65.0</v>
      </c>
      <c r="G67" s="43">
        <v>37.43</v>
      </c>
      <c r="H67" s="43">
        <v>45.0</v>
      </c>
      <c r="I67" s="43">
        <v>49.9</v>
      </c>
      <c r="J67" s="44"/>
      <c r="K67" s="44"/>
      <c r="L67" s="44"/>
      <c r="M67" s="44"/>
      <c r="N67" s="44"/>
      <c r="O67" s="44"/>
      <c r="P67" s="44"/>
      <c r="Q67" s="44"/>
      <c r="R67" s="45">
        <v>75.38</v>
      </c>
      <c r="S67" s="34">
        <f t="shared" si="13"/>
        <v>83.79</v>
      </c>
      <c r="T67" s="34">
        <f t="shared" si="14"/>
        <v>72.94</v>
      </c>
      <c r="U67" s="35">
        <f t="shared" si="15"/>
        <v>10.85</v>
      </c>
      <c r="V67" s="36">
        <f t="shared" si="16"/>
        <v>156.73</v>
      </c>
    </row>
    <row r="68">
      <c r="A68" s="47" t="s">
        <v>121</v>
      </c>
      <c r="B68" s="42" t="s">
        <v>122</v>
      </c>
      <c r="C68" s="30">
        <v>10.0</v>
      </c>
      <c r="D68" s="166" t="s">
        <v>41</v>
      </c>
      <c r="E68" s="43">
        <v>180.0</v>
      </c>
      <c r="F68" s="43">
        <v>72.0</v>
      </c>
      <c r="G68" s="43">
        <v>60.0</v>
      </c>
      <c r="H68" s="43">
        <v>54.99</v>
      </c>
      <c r="I68" s="43">
        <v>80.0</v>
      </c>
      <c r="J68" s="44"/>
      <c r="K68" s="44"/>
      <c r="L68" s="44"/>
      <c r="M68" s="44"/>
      <c r="N68" s="44"/>
      <c r="O68" s="44"/>
      <c r="P68" s="44"/>
      <c r="Q68" s="44"/>
      <c r="R68" s="45">
        <v>73.42</v>
      </c>
      <c r="S68" s="34">
        <f t="shared" si="13"/>
        <v>86.74</v>
      </c>
      <c r="T68" s="34">
        <f t="shared" si="14"/>
        <v>46.61</v>
      </c>
      <c r="U68" s="35">
        <f t="shared" si="15"/>
        <v>40.13</v>
      </c>
      <c r="V68" s="36">
        <f t="shared" si="16"/>
        <v>133.35</v>
      </c>
    </row>
    <row r="69">
      <c r="A69" s="47" t="s">
        <v>123</v>
      </c>
      <c r="B69" s="42" t="s">
        <v>124</v>
      </c>
      <c r="C69" s="30">
        <v>10.0</v>
      </c>
      <c r="D69" s="166" t="s">
        <v>41</v>
      </c>
      <c r="E69" s="43">
        <v>30.0</v>
      </c>
      <c r="F69" s="43">
        <v>5.0</v>
      </c>
      <c r="G69" s="43">
        <v>0.34</v>
      </c>
      <c r="H69" s="43">
        <v>0.49</v>
      </c>
      <c r="I69" s="43">
        <v>4.13</v>
      </c>
      <c r="J69" s="44"/>
      <c r="K69" s="44"/>
      <c r="L69" s="44"/>
      <c r="M69" s="44"/>
      <c r="N69" s="44"/>
      <c r="O69" s="44"/>
      <c r="P69" s="44"/>
      <c r="Q69" s="44"/>
      <c r="R69" s="45">
        <v>22.79</v>
      </c>
      <c r="S69" s="34">
        <f t="shared" si="13"/>
        <v>10.46</v>
      </c>
      <c r="T69" s="34">
        <f t="shared" si="14"/>
        <v>12.69</v>
      </c>
      <c r="U69" s="35">
        <f t="shared" si="15"/>
        <v>-2.23</v>
      </c>
      <c r="V69" s="36">
        <f t="shared" si="16"/>
        <v>23.15</v>
      </c>
    </row>
    <row r="70">
      <c r="A70" s="47" t="s">
        <v>125</v>
      </c>
      <c r="B70" s="42" t="s">
        <v>126</v>
      </c>
      <c r="C70" s="30">
        <v>10.0</v>
      </c>
      <c r="D70" s="166" t="s">
        <v>41</v>
      </c>
      <c r="E70" s="43">
        <v>30.0</v>
      </c>
      <c r="F70" s="43">
        <v>1.25</v>
      </c>
      <c r="G70" s="43">
        <v>1.5</v>
      </c>
      <c r="H70" s="43">
        <v>1.53</v>
      </c>
      <c r="I70" s="43">
        <v>1.7</v>
      </c>
      <c r="J70" s="44"/>
      <c r="K70" s="44"/>
      <c r="L70" s="44"/>
      <c r="M70" s="44"/>
      <c r="N70" s="44"/>
      <c r="O70" s="44"/>
      <c r="P70" s="44"/>
      <c r="Q70" s="44"/>
      <c r="R70" s="45">
        <v>15.89</v>
      </c>
      <c r="S70" s="34">
        <f t="shared" si="13"/>
        <v>8.65</v>
      </c>
      <c r="T70" s="34">
        <f t="shared" si="14"/>
        <v>11.94</v>
      </c>
      <c r="U70" s="35">
        <f t="shared" si="15"/>
        <v>-3.29</v>
      </c>
      <c r="V70" s="36">
        <f t="shared" si="16"/>
        <v>20.59</v>
      </c>
    </row>
    <row r="71">
      <c r="A71" s="47" t="s">
        <v>127</v>
      </c>
      <c r="B71" s="42" t="s">
        <v>128</v>
      </c>
      <c r="C71" s="30">
        <v>10.0</v>
      </c>
      <c r="D71" s="166" t="s">
        <v>41</v>
      </c>
      <c r="E71" s="43">
        <v>430.0</v>
      </c>
      <c r="F71" s="43">
        <v>180.0</v>
      </c>
      <c r="G71" s="43">
        <v>261.0</v>
      </c>
      <c r="H71" s="43">
        <v>339.89</v>
      </c>
      <c r="I71" s="43">
        <v>135.26</v>
      </c>
      <c r="J71" s="44"/>
      <c r="K71" s="44"/>
      <c r="L71" s="44"/>
      <c r="M71" s="44"/>
      <c r="N71" s="44"/>
      <c r="O71" s="44"/>
      <c r="P71" s="44"/>
      <c r="Q71" s="44"/>
      <c r="R71" s="45">
        <v>316.77</v>
      </c>
      <c r="S71" s="34">
        <f t="shared" si="13"/>
        <v>277.15</v>
      </c>
      <c r="T71" s="34">
        <f t="shared" si="14"/>
        <v>108.35</v>
      </c>
      <c r="U71" s="35">
        <f t="shared" si="15"/>
        <v>168.8</v>
      </c>
      <c r="V71" s="36">
        <f t="shared" si="16"/>
        <v>385.5</v>
      </c>
    </row>
    <row r="72">
      <c r="A72" s="47" t="s">
        <v>129</v>
      </c>
      <c r="B72" s="42" t="s">
        <v>130</v>
      </c>
      <c r="C72" s="30">
        <v>10.0</v>
      </c>
      <c r="D72" s="166" t="s">
        <v>41</v>
      </c>
      <c r="E72" s="43">
        <v>70.0</v>
      </c>
      <c r="F72" s="43">
        <v>65.5</v>
      </c>
      <c r="G72" s="43">
        <v>12.25</v>
      </c>
      <c r="H72" s="43">
        <v>40.47</v>
      </c>
      <c r="I72" s="43">
        <v>54.45</v>
      </c>
      <c r="J72" s="44"/>
      <c r="K72" s="44"/>
      <c r="L72" s="44"/>
      <c r="M72" s="44"/>
      <c r="N72" s="44"/>
      <c r="O72" s="44"/>
      <c r="P72" s="44"/>
      <c r="Q72" s="44"/>
      <c r="R72" s="45">
        <v>31.2</v>
      </c>
      <c r="S72" s="34">
        <f t="shared" si="13"/>
        <v>45.65</v>
      </c>
      <c r="T72" s="34">
        <f t="shared" si="14"/>
        <v>21.98</v>
      </c>
      <c r="U72" s="35">
        <f t="shared" si="15"/>
        <v>23.67</v>
      </c>
      <c r="V72" s="36">
        <f t="shared" si="16"/>
        <v>67.63</v>
      </c>
    </row>
    <row r="73">
      <c r="A73" s="47" t="s">
        <v>131</v>
      </c>
      <c r="B73" s="42" t="s">
        <v>132</v>
      </c>
      <c r="C73" s="30">
        <v>10.0</v>
      </c>
      <c r="D73" s="166" t="s">
        <v>41</v>
      </c>
      <c r="E73" s="43">
        <v>170.0</v>
      </c>
      <c r="F73" s="43">
        <v>55.0</v>
      </c>
      <c r="G73" s="43">
        <v>13.8</v>
      </c>
      <c r="H73" s="43">
        <v>63.25</v>
      </c>
      <c r="I73" s="43"/>
      <c r="J73" s="44"/>
      <c r="K73" s="44"/>
      <c r="L73" s="44"/>
      <c r="M73" s="44"/>
      <c r="N73" s="44"/>
      <c r="O73" s="44"/>
      <c r="P73" s="44"/>
      <c r="Q73" s="44"/>
      <c r="R73" s="45">
        <v>93.31</v>
      </c>
      <c r="S73" s="34">
        <f t="shared" si="13"/>
        <v>79.07</v>
      </c>
      <c r="T73" s="34">
        <f t="shared" si="14"/>
        <v>58.23</v>
      </c>
      <c r="U73" s="35">
        <f t="shared" si="15"/>
        <v>20.84</v>
      </c>
      <c r="V73" s="36">
        <f t="shared" si="16"/>
        <v>137.3</v>
      </c>
    </row>
    <row r="74">
      <c r="A74" s="47" t="s">
        <v>133</v>
      </c>
      <c r="B74" s="42" t="s">
        <v>134</v>
      </c>
      <c r="C74" s="30">
        <v>10.0</v>
      </c>
      <c r="D74" s="166" t="s">
        <v>41</v>
      </c>
      <c r="E74" s="43">
        <v>50.0</v>
      </c>
      <c r="F74" s="43">
        <v>15.0</v>
      </c>
      <c r="G74" s="43">
        <v>60.0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5">
        <v>43.47</v>
      </c>
      <c r="S74" s="34">
        <f t="shared" si="13"/>
        <v>42.12</v>
      </c>
      <c r="T74" s="34">
        <f t="shared" si="14"/>
        <v>19.31</v>
      </c>
      <c r="U74" s="35">
        <f t="shared" si="15"/>
        <v>22.81</v>
      </c>
      <c r="V74" s="36">
        <f t="shared" si="16"/>
        <v>61.43</v>
      </c>
    </row>
    <row r="75">
      <c r="A75" s="47" t="s">
        <v>135</v>
      </c>
      <c r="B75" s="42" t="s">
        <v>136</v>
      </c>
      <c r="C75" s="30">
        <v>10.0</v>
      </c>
      <c r="D75" s="166" t="s">
        <v>41</v>
      </c>
      <c r="E75" s="43">
        <v>180.0</v>
      </c>
      <c r="F75" s="43">
        <v>18.5</v>
      </c>
      <c r="G75" s="43">
        <v>41.0</v>
      </c>
      <c r="H75" s="43">
        <v>72.67</v>
      </c>
      <c r="I75" s="43">
        <v>59.99</v>
      </c>
      <c r="J75" s="44"/>
      <c r="K75" s="44"/>
      <c r="L75" s="44"/>
      <c r="M75" s="44"/>
      <c r="N75" s="44"/>
      <c r="O75" s="44"/>
      <c r="P75" s="44"/>
      <c r="Q75" s="44"/>
      <c r="R75" s="45">
        <v>40.19</v>
      </c>
      <c r="S75" s="34">
        <f t="shared" si="13"/>
        <v>68.73</v>
      </c>
      <c r="T75" s="34">
        <f t="shared" si="14"/>
        <v>57.58</v>
      </c>
      <c r="U75" s="35">
        <f t="shared" si="15"/>
        <v>11.15</v>
      </c>
      <c r="V75" s="36">
        <f t="shared" si="16"/>
        <v>126.31</v>
      </c>
    </row>
    <row r="76">
      <c r="A76" s="47" t="s">
        <v>137</v>
      </c>
      <c r="B76" s="42" t="s">
        <v>138</v>
      </c>
      <c r="C76" s="30">
        <v>10.0</v>
      </c>
      <c r="D76" s="166" t="s">
        <v>41</v>
      </c>
      <c r="E76" s="43">
        <v>35.0</v>
      </c>
      <c r="F76" s="44"/>
      <c r="G76" s="43">
        <v>5.44</v>
      </c>
      <c r="H76" s="43">
        <v>5.17</v>
      </c>
      <c r="I76" s="44"/>
      <c r="J76" s="44"/>
      <c r="K76" s="44"/>
      <c r="L76" s="44"/>
      <c r="M76" s="44"/>
      <c r="N76" s="44"/>
      <c r="O76" s="44"/>
      <c r="P76" s="44"/>
      <c r="Q76" s="44"/>
      <c r="R76" s="45">
        <v>16.73</v>
      </c>
      <c r="S76" s="34">
        <f t="shared" si="13"/>
        <v>15.59</v>
      </c>
      <c r="T76" s="34">
        <f t="shared" si="14"/>
        <v>14.02</v>
      </c>
      <c r="U76" s="35">
        <f t="shared" si="15"/>
        <v>1.57</v>
      </c>
      <c r="V76" s="36">
        <f t="shared" si="16"/>
        <v>29.61</v>
      </c>
    </row>
    <row r="77">
      <c r="A77" s="47" t="s">
        <v>139</v>
      </c>
      <c r="B77" s="42" t="s">
        <v>140</v>
      </c>
      <c r="C77" s="30">
        <v>10.0</v>
      </c>
      <c r="D77" s="166" t="s">
        <v>41</v>
      </c>
      <c r="E77" s="43">
        <v>190.0</v>
      </c>
      <c r="F77" s="44"/>
      <c r="G77" s="43">
        <v>109.99</v>
      </c>
      <c r="H77" s="43">
        <v>95.55</v>
      </c>
      <c r="I77" s="43">
        <v>86.99</v>
      </c>
      <c r="J77" s="44"/>
      <c r="K77" s="44"/>
      <c r="L77" s="44"/>
      <c r="M77" s="44"/>
      <c r="N77" s="44"/>
      <c r="O77" s="44"/>
      <c r="P77" s="44"/>
      <c r="Q77" s="44"/>
      <c r="R77" s="45">
        <v>86.78</v>
      </c>
      <c r="S77" s="34">
        <f t="shared" si="13"/>
        <v>113.86</v>
      </c>
      <c r="T77" s="34">
        <f t="shared" si="14"/>
        <v>43.6</v>
      </c>
      <c r="U77" s="35">
        <f t="shared" si="15"/>
        <v>70.26</v>
      </c>
      <c r="V77" s="36">
        <f t="shared" si="16"/>
        <v>157.46</v>
      </c>
    </row>
    <row r="78">
      <c r="A78" s="47" t="s">
        <v>141</v>
      </c>
      <c r="B78" s="42" t="s">
        <v>142</v>
      </c>
      <c r="C78" s="30">
        <v>10.0</v>
      </c>
      <c r="D78" s="166" t="s">
        <v>41</v>
      </c>
      <c r="E78" s="43">
        <v>70.0</v>
      </c>
      <c r="F78" s="43">
        <v>25.2</v>
      </c>
      <c r="G78" s="43">
        <v>18.25</v>
      </c>
      <c r="H78" s="43">
        <v>18.8</v>
      </c>
      <c r="I78" s="43">
        <v>19.6</v>
      </c>
      <c r="J78" s="44"/>
      <c r="K78" s="44"/>
      <c r="L78" s="44"/>
      <c r="M78" s="44"/>
      <c r="N78" s="44"/>
      <c r="O78" s="44"/>
      <c r="P78" s="44"/>
      <c r="Q78" s="44"/>
      <c r="R78" s="45">
        <v>49.09</v>
      </c>
      <c r="S78" s="34">
        <f t="shared" si="13"/>
        <v>33.49</v>
      </c>
      <c r="T78" s="34">
        <f t="shared" si="14"/>
        <v>21.38</v>
      </c>
      <c r="U78" s="35">
        <f t="shared" si="15"/>
        <v>12.11</v>
      </c>
      <c r="V78" s="36">
        <f t="shared" si="16"/>
        <v>54.87</v>
      </c>
    </row>
    <row r="79">
      <c r="A79" s="47" t="s">
        <v>143</v>
      </c>
      <c r="B79" s="42" t="s">
        <v>144</v>
      </c>
      <c r="C79" s="30">
        <v>10.0</v>
      </c>
      <c r="D79" s="166" t="s">
        <v>41</v>
      </c>
      <c r="E79" s="43">
        <v>1700.0</v>
      </c>
      <c r="F79" s="44"/>
      <c r="G79" s="43">
        <v>565.9</v>
      </c>
      <c r="H79" s="43">
        <v>850.76</v>
      </c>
      <c r="I79" s="43">
        <v>874.99</v>
      </c>
      <c r="J79" s="44"/>
      <c r="K79" s="44"/>
      <c r="L79" s="44"/>
      <c r="M79" s="44"/>
      <c r="N79" s="44"/>
      <c r="O79" s="44"/>
      <c r="P79" s="44"/>
      <c r="Q79" s="44"/>
      <c r="R79" s="160"/>
      <c r="S79" s="34">
        <f t="shared" si="13"/>
        <v>997.91</v>
      </c>
      <c r="T79" s="34">
        <f t="shared" si="14"/>
        <v>488.65</v>
      </c>
      <c r="U79" s="35">
        <f t="shared" si="15"/>
        <v>509.26</v>
      </c>
      <c r="V79" s="36">
        <f t="shared" si="16"/>
        <v>1486.56</v>
      </c>
    </row>
    <row r="80">
      <c r="A80" s="47" t="s">
        <v>145</v>
      </c>
      <c r="B80" s="42" t="s">
        <v>146</v>
      </c>
      <c r="C80" s="30">
        <v>10.0</v>
      </c>
      <c r="D80" s="166" t="s">
        <v>41</v>
      </c>
      <c r="E80" s="43">
        <v>130.0</v>
      </c>
      <c r="F80" s="44"/>
      <c r="G80" s="43">
        <v>199.0</v>
      </c>
      <c r="H80" s="43">
        <v>159.1</v>
      </c>
      <c r="I80" s="44"/>
      <c r="J80" s="44"/>
      <c r="K80" s="44"/>
      <c r="L80" s="44"/>
      <c r="M80" s="44"/>
      <c r="N80" s="44"/>
      <c r="O80" s="44"/>
      <c r="P80" s="44"/>
      <c r="Q80" s="44"/>
      <c r="R80" s="45">
        <v>66.04</v>
      </c>
      <c r="S80" s="34">
        <f t="shared" si="13"/>
        <v>138.54</v>
      </c>
      <c r="T80" s="34">
        <f t="shared" si="14"/>
        <v>56</v>
      </c>
      <c r="U80" s="35">
        <f t="shared" si="15"/>
        <v>82.54</v>
      </c>
      <c r="V80" s="36">
        <f t="shared" si="16"/>
        <v>194.54</v>
      </c>
    </row>
    <row r="81">
      <c r="A81" s="47" t="s">
        <v>147</v>
      </c>
      <c r="B81" s="42" t="s">
        <v>148</v>
      </c>
      <c r="C81" s="30">
        <v>10.0</v>
      </c>
      <c r="D81" s="166" t="s">
        <v>41</v>
      </c>
      <c r="E81" s="43">
        <v>230.0</v>
      </c>
      <c r="F81" s="44"/>
      <c r="G81" s="43">
        <v>125.0</v>
      </c>
      <c r="H81" s="43">
        <v>103.8</v>
      </c>
      <c r="I81" s="43">
        <v>109.26</v>
      </c>
      <c r="J81" s="44"/>
      <c r="K81" s="44"/>
      <c r="L81" s="44"/>
      <c r="M81" s="44"/>
      <c r="N81" s="44"/>
      <c r="O81" s="44"/>
      <c r="P81" s="44"/>
      <c r="Q81" s="44"/>
      <c r="R81" s="45">
        <v>146.31</v>
      </c>
      <c r="S81" s="34">
        <f t="shared" si="13"/>
        <v>142.87</v>
      </c>
      <c r="T81" s="34">
        <f t="shared" si="14"/>
        <v>51.43</v>
      </c>
      <c r="U81" s="35">
        <f t="shared" si="15"/>
        <v>91.44</v>
      </c>
      <c r="V81" s="36">
        <f t="shared" si="16"/>
        <v>194.3</v>
      </c>
    </row>
    <row r="82">
      <c r="A82" s="47" t="s">
        <v>149</v>
      </c>
      <c r="B82" s="42" t="s">
        <v>150</v>
      </c>
      <c r="C82" s="30">
        <v>10.0</v>
      </c>
      <c r="D82" s="166" t="s">
        <v>41</v>
      </c>
      <c r="E82" s="43">
        <v>140.0</v>
      </c>
      <c r="F82" s="44"/>
      <c r="G82" s="43">
        <v>74.99</v>
      </c>
      <c r="H82" s="43">
        <v>133.96</v>
      </c>
      <c r="I82" s="43">
        <v>90.0</v>
      </c>
      <c r="J82" s="44"/>
      <c r="K82" s="44"/>
      <c r="L82" s="44"/>
      <c r="M82" s="44"/>
      <c r="N82" s="44"/>
      <c r="O82" s="44"/>
      <c r="P82" s="44"/>
      <c r="Q82" s="44"/>
      <c r="R82" s="45">
        <v>111.64</v>
      </c>
      <c r="S82" s="34">
        <f t="shared" si="13"/>
        <v>110.12</v>
      </c>
      <c r="T82" s="34">
        <f t="shared" si="14"/>
        <v>27.85</v>
      </c>
      <c r="U82" s="35">
        <f t="shared" si="15"/>
        <v>82.27</v>
      </c>
      <c r="V82" s="36">
        <f t="shared" si="16"/>
        <v>137.97</v>
      </c>
    </row>
    <row r="83">
      <c r="A83" s="47" t="s">
        <v>151</v>
      </c>
      <c r="B83" s="42" t="s">
        <v>152</v>
      </c>
      <c r="C83" s="30">
        <v>10.0</v>
      </c>
      <c r="D83" s="166" t="s">
        <v>41</v>
      </c>
      <c r="E83" s="43">
        <v>630.0</v>
      </c>
      <c r="F83" s="43">
        <v>380.0</v>
      </c>
      <c r="G83" s="43">
        <v>195.69</v>
      </c>
      <c r="H83" s="43">
        <v>294.16</v>
      </c>
      <c r="I83" s="43">
        <v>488.0</v>
      </c>
      <c r="J83" s="44"/>
      <c r="K83" s="44"/>
      <c r="L83" s="44"/>
      <c r="M83" s="44"/>
      <c r="N83" s="44"/>
      <c r="O83" s="44"/>
      <c r="P83" s="44"/>
      <c r="Q83" s="44"/>
      <c r="R83" s="45">
        <v>412.75</v>
      </c>
      <c r="S83" s="34">
        <f t="shared" si="13"/>
        <v>400.1</v>
      </c>
      <c r="T83" s="34">
        <f t="shared" si="14"/>
        <v>151.1</v>
      </c>
      <c r="U83" s="35">
        <f t="shared" si="15"/>
        <v>249</v>
      </c>
      <c r="V83" s="36">
        <f t="shared" si="16"/>
        <v>551.2</v>
      </c>
    </row>
    <row r="84">
      <c r="A84" s="149" t="s">
        <v>153</v>
      </c>
      <c r="B84" s="42" t="s">
        <v>154</v>
      </c>
      <c r="C84" s="30">
        <v>10.0</v>
      </c>
      <c r="D84" s="166" t="s">
        <v>41</v>
      </c>
      <c r="E84" s="43">
        <v>98.0</v>
      </c>
      <c r="F84" s="43">
        <v>45.0</v>
      </c>
      <c r="G84" s="43">
        <v>79.99</v>
      </c>
      <c r="H84" s="43">
        <v>49.9</v>
      </c>
      <c r="I84" s="43">
        <v>68.0</v>
      </c>
      <c r="J84" s="44"/>
      <c r="K84" s="44"/>
      <c r="L84" s="44"/>
      <c r="M84" s="44"/>
      <c r="N84" s="44"/>
      <c r="O84" s="44"/>
      <c r="P84" s="44"/>
      <c r="Q84" s="44"/>
      <c r="R84" s="45">
        <v>78.52</v>
      </c>
      <c r="S84" s="34">
        <f t="shared" si="13"/>
        <v>69.9</v>
      </c>
      <c r="T84" s="34">
        <f t="shared" si="14"/>
        <v>19.95</v>
      </c>
      <c r="U84" s="35">
        <f t="shared" si="15"/>
        <v>49.95</v>
      </c>
      <c r="V84" s="36">
        <f t="shared" si="16"/>
        <v>89.85</v>
      </c>
    </row>
    <row r="85">
      <c r="A85" s="53">
        <v>6.0</v>
      </c>
      <c r="B85" s="171" t="s">
        <v>155</v>
      </c>
      <c r="C85" s="55">
        <v>241.0</v>
      </c>
      <c r="D85" s="172" t="s">
        <v>41</v>
      </c>
      <c r="E85" s="57">
        <v>345.0</v>
      </c>
      <c r="F85" s="57">
        <v>285.0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9">
        <v>214.43</v>
      </c>
      <c r="S85" s="60">
        <f t="shared" si="13"/>
        <v>281.48</v>
      </c>
      <c r="T85" s="60">
        <f t="shared" si="14"/>
        <v>65.36</v>
      </c>
      <c r="U85" s="61">
        <f t="shared" si="15"/>
        <v>216.12</v>
      </c>
      <c r="V85" s="62">
        <f t="shared" si="16"/>
        <v>346.84</v>
      </c>
    </row>
    <row r="86" ht="12.75" customHeight="1">
      <c r="A86" s="161"/>
      <c r="B86" s="162"/>
      <c r="C86" s="147"/>
      <c r="D86" s="147"/>
      <c r="R86" s="68"/>
    </row>
    <row r="87" ht="12.75" customHeight="1">
      <c r="A87" s="161"/>
      <c r="B87" s="162"/>
      <c r="C87" s="147"/>
      <c r="D87" s="147"/>
    </row>
    <row r="88" ht="12.75" customHeight="1">
      <c r="A88" s="69" t="str">
        <f t="shared" ref="A88:Q88" si="17">IF(A1="","",A1)</f>
        <v/>
      </c>
      <c r="B88" s="70" t="str">
        <f t="shared" si="17"/>
        <v/>
      </c>
      <c r="C88" s="71" t="str">
        <f t="shared" si="17"/>
        <v/>
      </c>
      <c r="D88" s="72" t="str">
        <f t="shared" si="17"/>
        <v/>
      </c>
      <c r="E88" s="7" t="str">
        <f t="shared" si="17"/>
        <v/>
      </c>
      <c r="F88" s="7" t="str">
        <f t="shared" si="17"/>
        <v/>
      </c>
      <c r="G88" s="7" t="str">
        <f t="shared" si="17"/>
        <v/>
      </c>
      <c r="H88" s="7" t="str">
        <f t="shared" si="17"/>
        <v/>
      </c>
      <c r="I88" s="7" t="str">
        <f t="shared" si="17"/>
        <v/>
      </c>
      <c r="J88" s="7" t="str">
        <f t="shared" si="17"/>
        <v/>
      </c>
      <c r="K88" s="7" t="str">
        <f t="shared" si="17"/>
        <v/>
      </c>
      <c r="L88" s="7" t="str">
        <f t="shared" si="17"/>
        <v/>
      </c>
      <c r="M88" s="7" t="str">
        <f t="shared" si="17"/>
        <v/>
      </c>
      <c r="N88" s="7" t="str">
        <f t="shared" si="17"/>
        <v/>
      </c>
      <c r="O88" s="7" t="str">
        <f t="shared" si="17"/>
        <v/>
      </c>
      <c r="P88" s="7" t="str">
        <f t="shared" si="17"/>
        <v/>
      </c>
      <c r="Q88" s="7" t="str">
        <f t="shared" si="17"/>
        <v/>
      </c>
      <c r="R88" s="7" t="str">
        <f>IF('Circunscrição I'!R1="","",'Circunscrição I'!R1)</f>
        <v/>
      </c>
      <c r="S88" s="73"/>
      <c r="T88" s="74"/>
      <c r="U88" s="73"/>
      <c r="V88" s="74"/>
    </row>
    <row r="89" ht="27.75" customHeight="1">
      <c r="A89" s="76" t="str">
        <f t="shared" ref="A89:R89" si="18">IF(A2="","",A2)</f>
        <v>Item</v>
      </c>
      <c r="B89" s="76" t="str">
        <f t="shared" si="18"/>
        <v>Descrição</v>
      </c>
      <c r="C89" s="76" t="str">
        <f t="shared" si="18"/>
        <v>Qtde</v>
      </c>
      <c r="D89" s="76" t="str">
        <f t="shared" si="18"/>
        <v>Unidade</v>
      </c>
      <c r="E89" s="76" t="str">
        <f t="shared" si="18"/>
        <v>GH</v>
      </c>
      <c r="F89" s="76" t="str">
        <f t="shared" si="18"/>
        <v>SRV</v>
      </c>
      <c r="G89" s="76" t="str">
        <f t="shared" si="18"/>
        <v>Internet 1 </v>
      </c>
      <c r="H89" s="76" t="str">
        <f t="shared" si="18"/>
        <v>Internet 2</v>
      </c>
      <c r="I89" s="76" t="str">
        <f t="shared" si="18"/>
        <v>Internet 3</v>
      </c>
      <c r="J89" s="76" t="str">
        <f t="shared" si="18"/>
        <v>BP1</v>
      </c>
      <c r="K89" s="76" t="str">
        <f t="shared" si="18"/>
        <v>BP2</v>
      </c>
      <c r="L89" s="76" t="str">
        <f t="shared" si="18"/>
        <v>BP3</v>
      </c>
      <c r="M89" s="76" t="str">
        <f t="shared" si="18"/>
        <v>BP4</v>
      </c>
      <c r="N89" s="76" t="str">
        <f t="shared" si="18"/>
        <v>BP5</v>
      </c>
      <c r="O89" s="76" t="str">
        <f t="shared" si="18"/>
        <v>BP6</v>
      </c>
      <c r="P89" s="76" t="str">
        <f t="shared" si="18"/>
        <v>BP7</v>
      </c>
      <c r="Q89" s="76" t="str">
        <f t="shared" si="18"/>
        <v>BP8</v>
      </c>
      <c r="R89" s="77" t="str">
        <f t="shared" si="18"/>
        <v>Ata 016/2019</v>
      </c>
      <c r="S89" s="78" t="s">
        <v>156</v>
      </c>
      <c r="T89" s="79"/>
      <c r="U89" s="78"/>
      <c r="V89" s="79"/>
    </row>
    <row r="90" ht="12.75" customHeight="1">
      <c r="A90" s="80"/>
      <c r="B90" s="81"/>
      <c r="C90" s="82"/>
      <c r="D90" s="83"/>
      <c r="E90" s="12" t="str">
        <f t="shared" ref="E90:R90" si="19">IF(E3="","",E3)</f>
        <v/>
      </c>
      <c r="F90" s="12" t="str">
        <f t="shared" si="19"/>
        <v/>
      </c>
      <c r="G90" s="12" t="str">
        <f t="shared" si="19"/>
        <v/>
      </c>
      <c r="H90" s="12" t="str">
        <f t="shared" si="19"/>
        <v/>
      </c>
      <c r="I90" s="12" t="str">
        <f t="shared" si="19"/>
        <v/>
      </c>
      <c r="J90" s="12" t="str">
        <f t="shared" si="19"/>
        <v/>
      </c>
      <c r="K90" s="12" t="str">
        <f t="shared" si="19"/>
        <v/>
      </c>
      <c r="L90" s="12" t="str">
        <f t="shared" si="19"/>
        <v/>
      </c>
      <c r="M90" s="12" t="str">
        <f t="shared" si="19"/>
        <v/>
      </c>
      <c r="N90" s="12" t="str">
        <f t="shared" si="19"/>
        <v/>
      </c>
      <c r="O90" s="12" t="str">
        <f t="shared" si="19"/>
        <v/>
      </c>
      <c r="P90" s="12" t="str">
        <f t="shared" si="19"/>
        <v/>
      </c>
      <c r="Q90" s="12" t="str">
        <f t="shared" si="19"/>
        <v/>
      </c>
      <c r="R90" s="12" t="str">
        <f t="shared" si="19"/>
        <v/>
      </c>
      <c r="S90" s="78" t="s">
        <v>157</v>
      </c>
      <c r="T90" s="79"/>
      <c r="U90" s="78" t="s">
        <v>158</v>
      </c>
      <c r="V90" s="79"/>
    </row>
    <row r="91" ht="12.75" customHeight="1">
      <c r="A91" s="84"/>
      <c r="B91" s="85"/>
      <c r="C91" s="86"/>
      <c r="D91" s="87"/>
      <c r="E91" s="21" t="str">
        <f t="shared" ref="E91:R91" si="20">IF(E4="","",E4)</f>
        <v/>
      </c>
      <c r="F91" s="21" t="str">
        <f t="shared" si="20"/>
        <v/>
      </c>
      <c r="G91" s="21" t="str">
        <f t="shared" si="20"/>
        <v/>
      </c>
      <c r="H91" s="21" t="str">
        <f t="shared" si="20"/>
        <v/>
      </c>
      <c r="I91" s="21" t="str">
        <f t="shared" si="20"/>
        <v/>
      </c>
      <c r="J91" s="21" t="str">
        <f t="shared" si="20"/>
        <v/>
      </c>
      <c r="K91" s="21" t="str">
        <f t="shared" si="20"/>
        <v/>
      </c>
      <c r="L91" s="21" t="str">
        <f t="shared" si="20"/>
        <v/>
      </c>
      <c r="M91" s="21" t="str">
        <f t="shared" si="20"/>
        <v/>
      </c>
      <c r="N91" s="21" t="str">
        <f t="shared" si="20"/>
        <v/>
      </c>
      <c r="O91" s="21" t="str">
        <f t="shared" si="20"/>
        <v/>
      </c>
      <c r="P91" s="21" t="str">
        <f t="shared" si="20"/>
        <v/>
      </c>
      <c r="Q91" s="21" t="str">
        <f t="shared" si="20"/>
        <v/>
      </c>
      <c r="R91" s="21" t="str">
        <f t="shared" si="20"/>
        <v/>
      </c>
      <c r="S91" s="88"/>
      <c r="T91" s="89"/>
      <c r="U91" s="88"/>
      <c r="V91" s="89"/>
    </row>
    <row r="92" ht="12.75" customHeight="1">
      <c r="A92" s="90">
        <f t="shared" ref="A92:A172" si="21">A5</f>
        <v>1</v>
      </c>
      <c r="B92" s="91" t="str">
        <f t="shared" ref="B92:B172" si="22">IF(B5="","",B5)</f>
        <v>Manutenção Preventiva – Tipo Split</v>
      </c>
      <c r="C92" s="92"/>
      <c r="D92" s="93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95"/>
      <c r="S92" s="96"/>
      <c r="T92" s="96"/>
      <c r="U92" s="95"/>
      <c r="V92" s="97"/>
    </row>
    <row r="93" ht="12.75" customHeight="1">
      <c r="A93" s="99">
        <f t="shared" si="21"/>
        <v>43831</v>
      </c>
      <c r="B93" s="100" t="str">
        <f t="shared" si="22"/>
        <v>Manutenção Preventiva por Equipamento</v>
      </c>
      <c r="C93" s="101">
        <f t="shared" ref="C93:D93" si="23">IF(C6="","",C6)</f>
        <v>260</v>
      </c>
      <c r="D93" s="101" t="str">
        <f t="shared" si="23"/>
        <v>unid.</v>
      </c>
      <c r="E93" s="116" t="str">
        <f t="shared" ref="E93:R93" si="24">IF(E6&gt;0,IF(AND($U6&lt;=E6,E6&lt;=$V6),E6,"excluído*"),"")</f>
        <v>excluído*</v>
      </c>
      <c r="F93" s="116">
        <f t="shared" si="24"/>
        <v>450</v>
      </c>
      <c r="G93" s="116" t="str">
        <f t="shared" si="24"/>
        <v/>
      </c>
      <c r="H93" s="116" t="str">
        <f t="shared" si="24"/>
        <v/>
      </c>
      <c r="I93" s="116" t="str">
        <f t="shared" si="24"/>
        <v/>
      </c>
      <c r="J93" s="116">
        <f t="shared" si="24"/>
        <v>654.07</v>
      </c>
      <c r="K93" s="116">
        <f t="shared" si="24"/>
        <v>593.21</v>
      </c>
      <c r="L93" s="116">
        <f t="shared" si="24"/>
        <v>563.65</v>
      </c>
      <c r="M93" s="116">
        <f t="shared" si="24"/>
        <v>520.14</v>
      </c>
      <c r="N93" s="116">
        <f t="shared" si="24"/>
        <v>489.44</v>
      </c>
      <c r="O93" s="116">
        <f t="shared" si="24"/>
        <v>452.02</v>
      </c>
      <c r="P93" s="116">
        <f t="shared" si="24"/>
        <v>448.51</v>
      </c>
      <c r="Q93" s="116">
        <f t="shared" si="24"/>
        <v>414.9</v>
      </c>
      <c r="R93" s="116" t="str">
        <f t="shared" si="24"/>
        <v>excluído*</v>
      </c>
      <c r="S93" s="117">
        <f>IF(SUM(E93:R93)&gt;0,ROUND(AVERAGE(E93:R93),2),"")</f>
        <v>509.55</v>
      </c>
      <c r="T93" s="118"/>
      <c r="U93" s="119">
        <f>IF(S93&lt;&gt;"",S93*C93,"")</f>
        <v>132483</v>
      </c>
      <c r="V93" s="120"/>
    </row>
    <row r="94" ht="12.75" customHeight="1">
      <c r="A94" s="90">
        <f t="shared" si="21"/>
        <v>2</v>
      </c>
      <c r="B94" s="108" t="str">
        <f t="shared" si="22"/>
        <v>Instalação e Substituição de Condicionadores tipo Split</v>
      </c>
      <c r="C94" s="92"/>
      <c r="D94" s="93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3"/>
      <c r="S94" s="96"/>
      <c r="T94" s="96"/>
      <c r="U94" s="95"/>
      <c r="V94" s="97"/>
    </row>
    <row r="95" ht="12.75" customHeight="1">
      <c r="A95" s="115">
        <f t="shared" si="21"/>
        <v>43832</v>
      </c>
      <c r="B95" s="100" t="str">
        <f t="shared" si="22"/>
        <v>Retirada e Instalação de condicionador Split</v>
      </c>
      <c r="C95" s="101">
        <f t="shared" ref="C95:D95" si="25">IF(C8="","",C8)</f>
        <v>50</v>
      </c>
      <c r="D95" s="101" t="str">
        <f t="shared" si="25"/>
        <v>unid.</v>
      </c>
      <c r="E95" s="116">
        <f t="shared" ref="E95:R95" si="26">IF(E8&gt;0,IF(AND($U8&lt;=E8,E8&lt;=$V8),E8,"excluído*"),"")</f>
        <v>1200</v>
      </c>
      <c r="F95" s="116" t="str">
        <f t="shared" si="26"/>
        <v>excluído*</v>
      </c>
      <c r="G95" s="116" t="str">
        <f t="shared" si="26"/>
        <v/>
      </c>
      <c r="H95" s="116" t="str">
        <f t="shared" si="26"/>
        <v/>
      </c>
      <c r="I95" s="116" t="str">
        <f t="shared" si="26"/>
        <v/>
      </c>
      <c r="J95" s="116">
        <f t="shared" si="26"/>
        <v>1350</v>
      </c>
      <c r="K95" s="116">
        <f t="shared" si="26"/>
        <v>1000</v>
      </c>
      <c r="L95" s="116">
        <f t="shared" si="26"/>
        <v>960</v>
      </c>
      <c r="M95" s="116" t="str">
        <f t="shared" si="26"/>
        <v>excluído*</v>
      </c>
      <c r="N95" s="116">
        <f t="shared" si="26"/>
        <v>887.86</v>
      </c>
      <c r="O95" s="116">
        <f t="shared" si="26"/>
        <v>1168</v>
      </c>
      <c r="P95" s="116" t="str">
        <f t="shared" si="26"/>
        <v>excluído*</v>
      </c>
      <c r="Q95" s="116" t="str">
        <f t="shared" si="26"/>
        <v/>
      </c>
      <c r="R95" s="116">
        <f t="shared" si="26"/>
        <v>894.36</v>
      </c>
      <c r="S95" s="117">
        <f t="shared" ref="S95:S113" si="29">IF(SUM(E95:R95)&gt;0,ROUND(AVERAGE(E95:R95),2),"")</f>
        <v>1065.75</v>
      </c>
      <c r="T95" s="118"/>
      <c r="U95" s="119">
        <f t="shared" ref="U95:U172" si="30">IF(S95&lt;&gt;"",S95*C95,"")</f>
        <v>53287.5</v>
      </c>
      <c r="V95" s="120"/>
    </row>
    <row r="96" ht="12.75" customHeight="1">
      <c r="A96" s="115">
        <f t="shared" si="21"/>
        <v>43863</v>
      </c>
      <c r="B96" s="100" t="str">
        <f t="shared" si="22"/>
        <v>PCI Evaporadora</v>
      </c>
      <c r="C96" s="101">
        <f t="shared" ref="C96:D96" si="27">IF(C9="","",C9)</f>
        <v>50</v>
      </c>
      <c r="D96" s="101" t="str">
        <f t="shared" si="27"/>
        <v>unid.</v>
      </c>
      <c r="E96" s="121">
        <f t="shared" ref="E96:R96" si="28">IF(E9&gt;0,IF(AND($U9&lt;=E9,E9&lt;=$V9),E9,"excluído*"),"")</f>
        <v>980.8</v>
      </c>
      <c r="F96" s="121">
        <f t="shared" si="28"/>
        <v>650</v>
      </c>
      <c r="G96" s="121" t="str">
        <f t="shared" si="28"/>
        <v>excluído*</v>
      </c>
      <c r="H96" s="121">
        <f t="shared" si="28"/>
        <v>616.75</v>
      </c>
      <c r="I96" s="121">
        <f t="shared" si="28"/>
        <v>542.06</v>
      </c>
      <c r="J96" s="121" t="str">
        <f t="shared" si="28"/>
        <v>excluído*</v>
      </c>
      <c r="K96" s="121" t="str">
        <f t="shared" si="28"/>
        <v/>
      </c>
      <c r="L96" s="121" t="str">
        <f t="shared" si="28"/>
        <v/>
      </c>
      <c r="M96" s="121" t="str">
        <f t="shared" si="28"/>
        <v/>
      </c>
      <c r="N96" s="121" t="str">
        <f t="shared" si="28"/>
        <v/>
      </c>
      <c r="O96" s="121" t="str">
        <f t="shared" si="28"/>
        <v/>
      </c>
      <c r="P96" s="121" t="str">
        <f t="shared" si="28"/>
        <v/>
      </c>
      <c r="Q96" s="121" t="str">
        <f t="shared" si="28"/>
        <v/>
      </c>
      <c r="R96" s="121">
        <f t="shared" si="28"/>
        <v>510.93</v>
      </c>
      <c r="S96" s="117">
        <f t="shared" si="29"/>
        <v>660.11</v>
      </c>
      <c r="T96" s="118"/>
      <c r="U96" s="124">
        <f t="shared" si="30"/>
        <v>33005.5</v>
      </c>
      <c r="V96" s="125"/>
    </row>
    <row r="97" ht="12.75" customHeight="1">
      <c r="A97" s="115">
        <f t="shared" si="21"/>
        <v>43892</v>
      </c>
      <c r="B97" s="100" t="str">
        <f t="shared" si="22"/>
        <v>Placa de Comando de Condensadora</v>
      </c>
      <c r="C97" s="101">
        <f t="shared" ref="C97:D97" si="31">IF(C10="","",C10)</f>
        <v>40</v>
      </c>
      <c r="D97" s="101" t="str">
        <f t="shared" si="31"/>
        <v>unid.</v>
      </c>
      <c r="E97" s="121">
        <f t="shared" ref="E97:R97" si="32">IF(E10&gt;0,IF(AND($U10&lt;=E10,E10&lt;=$V10),E10,"excluído*"),"")</f>
        <v>800</v>
      </c>
      <c r="F97" s="121">
        <f t="shared" si="32"/>
        <v>725</v>
      </c>
      <c r="G97" s="121">
        <f t="shared" si="32"/>
        <v>680</v>
      </c>
      <c r="H97" s="121">
        <f t="shared" si="32"/>
        <v>613.95</v>
      </c>
      <c r="I97" s="121">
        <f t="shared" si="32"/>
        <v>740.75</v>
      </c>
      <c r="J97" s="121" t="str">
        <f t="shared" si="32"/>
        <v>excluído*</v>
      </c>
      <c r="K97" s="121">
        <f t="shared" si="32"/>
        <v>1200</v>
      </c>
      <c r="L97" s="121">
        <f t="shared" si="32"/>
        <v>612</v>
      </c>
      <c r="M97" s="121">
        <f t="shared" si="32"/>
        <v>579.2</v>
      </c>
      <c r="N97" s="121">
        <f t="shared" si="32"/>
        <v>769.69</v>
      </c>
      <c r="O97" s="121" t="str">
        <f t="shared" si="32"/>
        <v>excluído*</v>
      </c>
      <c r="P97" s="121" t="str">
        <f t="shared" si="32"/>
        <v/>
      </c>
      <c r="Q97" s="121" t="str">
        <f t="shared" si="32"/>
        <v/>
      </c>
      <c r="R97" s="121">
        <f t="shared" si="32"/>
        <v>783.97</v>
      </c>
      <c r="S97" s="117">
        <f t="shared" si="29"/>
        <v>750.46</v>
      </c>
      <c r="T97" s="118"/>
      <c r="U97" s="124">
        <f t="shared" si="30"/>
        <v>30018.4</v>
      </c>
      <c r="V97" s="125"/>
    </row>
    <row r="98" ht="12.75" customHeight="1">
      <c r="A98" s="115">
        <f t="shared" si="21"/>
        <v>43923</v>
      </c>
      <c r="B98" s="100" t="str">
        <f t="shared" si="22"/>
        <v>Instalação de tubulação ou mangueira para drenos</v>
      </c>
      <c r="C98" s="101">
        <f t="shared" ref="C98:D98" si="33">IF(C11="","",C11)</f>
        <v>300</v>
      </c>
      <c r="D98" s="101" t="str">
        <f t="shared" si="33"/>
        <v>metro</v>
      </c>
      <c r="E98" s="121">
        <f t="shared" ref="E98:R98" si="34">IF(E11&gt;0,IF(AND($U11&lt;=E11,E11&lt;=$V11),E11,"excluído*"),"")</f>
        <v>120</v>
      </c>
      <c r="F98" s="121">
        <f t="shared" si="34"/>
        <v>150</v>
      </c>
      <c r="G98" s="121" t="str">
        <f t="shared" si="34"/>
        <v/>
      </c>
      <c r="H98" s="121" t="str">
        <f t="shared" si="34"/>
        <v/>
      </c>
      <c r="I98" s="121" t="str">
        <f t="shared" si="34"/>
        <v/>
      </c>
      <c r="J98" s="121">
        <f t="shared" si="34"/>
        <v>166.67</v>
      </c>
      <c r="K98" s="121" t="str">
        <f t="shared" si="34"/>
        <v>excluído*</v>
      </c>
      <c r="L98" s="121" t="str">
        <f t="shared" si="34"/>
        <v>excluído*</v>
      </c>
      <c r="M98" s="121" t="str">
        <f t="shared" si="34"/>
        <v/>
      </c>
      <c r="N98" s="121" t="str">
        <f t="shared" si="34"/>
        <v/>
      </c>
      <c r="O98" s="121" t="str">
        <f t="shared" si="34"/>
        <v/>
      </c>
      <c r="P98" s="121" t="str">
        <f t="shared" si="34"/>
        <v/>
      </c>
      <c r="Q98" s="121" t="str">
        <f t="shared" si="34"/>
        <v/>
      </c>
      <c r="R98" s="121">
        <f t="shared" si="34"/>
        <v>119.83</v>
      </c>
      <c r="S98" s="117">
        <f t="shared" si="29"/>
        <v>139.13</v>
      </c>
      <c r="T98" s="118"/>
      <c r="U98" s="124">
        <f t="shared" si="30"/>
        <v>41739</v>
      </c>
      <c r="V98" s="125"/>
    </row>
    <row r="99" ht="12.75" customHeight="1">
      <c r="A99" s="115">
        <f t="shared" si="21"/>
        <v>43953</v>
      </c>
      <c r="B99" s="100" t="str">
        <f t="shared" si="22"/>
        <v>Isolante térmico para tubos de cobre 1/4”</v>
      </c>
      <c r="C99" s="101">
        <f t="shared" ref="C99:D99" si="35">IF(C12="","",C12)</f>
        <v>150</v>
      </c>
      <c r="D99" s="101" t="str">
        <f t="shared" si="35"/>
        <v>metro</v>
      </c>
      <c r="E99" s="121" t="str">
        <f t="shared" ref="E99:R99" si="36">IF(E12&gt;0,IF(AND($U12&lt;=E12,E12&lt;=$V12),E12,"excluído*"),"")</f>
        <v>excluído*</v>
      </c>
      <c r="F99" s="121">
        <f t="shared" si="36"/>
        <v>3.5</v>
      </c>
      <c r="G99" s="121">
        <f t="shared" si="36"/>
        <v>3.5</v>
      </c>
      <c r="H99" s="121" t="str">
        <f t="shared" si="36"/>
        <v/>
      </c>
      <c r="I99" s="121" t="str">
        <f t="shared" si="36"/>
        <v/>
      </c>
      <c r="J99" s="121" t="str">
        <f t="shared" si="36"/>
        <v/>
      </c>
      <c r="K99" s="121" t="str">
        <f t="shared" si="36"/>
        <v/>
      </c>
      <c r="L99" s="121" t="str">
        <f t="shared" si="36"/>
        <v/>
      </c>
      <c r="M99" s="121" t="str">
        <f t="shared" si="36"/>
        <v/>
      </c>
      <c r="N99" s="121" t="str">
        <f t="shared" si="36"/>
        <v/>
      </c>
      <c r="O99" s="121" t="str">
        <f t="shared" si="36"/>
        <v/>
      </c>
      <c r="P99" s="121" t="str">
        <f t="shared" si="36"/>
        <v/>
      </c>
      <c r="Q99" s="121" t="str">
        <f t="shared" si="36"/>
        <v/>
      </c>
      <c r="R99" s="121">
        <f t="shared" si="36"/>
        <v>3.02</v>
      </c>
      <c r="S99" s="117">
        <f t="shared" si="29"/>
        <v>3.34</v>
      </c>
      <c r="T99" s="118"/>
      <c r="U99" s="124">
        <f t="shared" si="30"/>
        <v>501</v>
      </c>
      <c r="V99" s="125"/>
    </row>
    <row r="100" ht="12.75" customHeight="1">
      <c r="A100" s="115">
        <f t="shared" si="21"/>
        <v>43984</v>
      </c>
      <c r="B100" s="100" t="str">
        <f t="shared" si="22"/>
        <v>Isolante térmico para tubos de cobre 3/8”</v>
      </c>
      <c r="C100" s="101">
        <f t="shared" ref="C100:D100" si="37">IF(C13="","",C13)</f>
        <v>150</v>
      </c>
      <c r="D100" s="101" t="str">
        <f t="shared" si="37"/>
        <v>metro</v>
      </c>
      <c r="E100" s="121" t="str">
        <f t="shared" ref="E100:R100" si="38">IF(E13&gt;0,IF(AND($U13&lt;=E13,E13&lt;=$V13),E13,"excluído*"),"")</f>
        <v>excluído*</v>
      </c>
      <c r="F100" s="121" t="str">
        <f t="shared" si="38"/>
        <v>excluído*</v>
      </c>
      <c r="G100" s="121">
        <f t="shared" si="38"/>
        <v>4.4</v>
      </c>
      <c r="H100" s="121" t="str">
        <f t="shared" si="38"/>
        <v/>
      </c>
      <c r="I100" s="121" t="str">
        <f t="shared" si="38"/>
        <v/>
      </c>
      <c r="J100" s="121">
        <f t="shared" si="38"/>
        <v>5.63</v>
      </c>
      <c r="K100" s="121">
        <f t="shared" si="38"/>
        <v>5.49</v>
      </c>
      <c r="L100" s="121" t="str">
        <f t="shared" si="38"/>
        <v>excluído*</v>
      </c>
      <c r="M100" s="121" t="str">
        <f t="shared" si="38"/>
        <v/>
      </c>
      <c r="N100" s="121" t="str">
        <f t="shared" si="38"/>
        <v/>
      </c>
      <c r="O100" s="121" t="str">
        <f t="shared" si="38"/>
        <v/>
      </c>
      <c r="P100" s="121" t="str">
        <f t="shared" si="38"/>
        <v/>
      </c>
      <c r="Q100" s="121" t="str">
        <f t="shared" si="38"/>
        <v/>
      </c>
      <c r="R100" s="121">
        <f t="shared" si="38"/>
        <v>6.28</v>
      </c>
      <c r="S100" s="117">
        <f t="shared" si="29"/>
        <v>5.45</v>
      </c>
      <c r="T100" s="118"/>
      <c r="U100" s="124">
        <f t="shared" si="30"/>
        <v>817.5</v>
      </c>
      <c r="V100" s="125"/>
    </row>
    <row r="101" ht="12.75" customHeight="1">
      <c r="A101" s="115">
        <f t="shared" si="21"/>
        <v>44014</v>
      </c>
      <c r="B101" s="100" t="str">
        <f t="shared" si="22"/>
        <v>Isolante térmico para tubos de cobre 1/2”</v>
      </c>
      <c r="C101" s="101">
        <f t="shared" ref="C101:D101" si="39">IF(C14="","",C14)</f>
        <v>150</v>
      </c>
      <c r="D101" s="101" t="str">
        <f t="shared" si="39"/>
        <v>metro</v>
      </c>
      <c r="E101" s="121" t="str">
        <f t="shared" ref="E101:R101" si="40">IF(E14&gt;0,IF(AND($U14&lt;=E14,E14&lt;=$V14),E14,"excluído*"),"")</f>
        <v>excluído*</v>
      </c>
      <c r="F101" s="121">
        <f t="shared" si="40"/>
        <v>3.85</v>
      </c>
      <c r="G101" s="121">
        <f t="shared" si="40"/>
        <v>3.7</v>
      </c>
      <c r="H101" s="121" t="str">
        <f t="shared" si="40"/>
        <v/>
      </c>
      <c r="I101" s="121" t="str">
        <f t="shared" si="40"/>
        <v/>
      </c>
      <c r="J101" s="121">
        <f t="shared" si="40"/>
        <v>6.47</v>
      </c>
      <c r="K101" s="121">
        <f t="shared" si="40"/>
        <v>6.49</v>
      </c>
      <c r="L101" s="121" t="str">
        <f t="shared" si="40"/>
        <v/>
      </c>
      <c r="M101" s="121" t="str">
        <f t="shared" si="40"/>
        <v/>
      </c>
      <c r="N101" s="121" t="str">
        <f t="shared" si="40"/>
        <v/>
      </c>
      <c r="O101" s="121" t="str">
        <f t="shared" si="40"/>
        <v/>
      </c>
      <c r="P101" s="121" t="str">
        <f t="shared" si="40"/>
        <v/>
      </c>
      <c r="Q101" s="121" t="str">
        <f t="shared" si="40"/>
        <v/>
      </c>
      <c r="R101" s="121" t="str">
        <f t="shared" si="40"/>
        <v>excluído*</v>
      </c>
      <c r="S101" s="117">
        <f t="shared" si="29"/>
        <v>5.13</v>
      </c>
      <c r="T101" s="118"/>
      <c r="U101" s="124">
        <f t="shared" si="30"/>
        <v>769.5</v>
      </c>
      <c r="V101" s="125"/>
    </row>
    <row r="102" ht="12.75" customHeight="1">
      <c r="A102" s="115">
        <f t="shared" si="21"/>
        <v>44045</v>
      </c>
      <c r="B102" s="100" t="str">
        <f t="shared" si="22"/>
        <v>Isolante térmico para tubos de cobre 5/8”</v>
      </c>
      <c r="C102" s="101">
        <f t="shared" ref="C102:D102" si="41">IF(C15="","",C15)</f>
        <v>150</v>
      </c>
      <c r="D102" s="101" t="str">
        <f t="shared" si="41"/>
        <v>metro</v>
      </c>
      <c r="E102" s="121" t="str">
        <f t="shared" ref="E102:R102" si="42">IF(E15&gt;0,IF(AND($U15&lt;=E15,E15&lt;=$V15),E15,"excluído*"),"")</f>
        <v>excluído*</v>
      </c>
      <c r="F102" s="121">
        <f t="shared" si="42"/>
        <v>4.2</v>
      </c>
      <c r="G102" s="121" t="str">
        <f t="shared" si="42"/>
        <v/>
      </c>
      <c r="H102" s="121" t="str">
        <f t="shared" si="42"/>
        <v/>
      </c>
      <c r="I102" s="121" t="str">
        <f t="shared" si="42"/>
        <v/>
      </c>
      <c r="J102" s="121" t="str">
        <f t="shared" si="42"/>
        <v/>
      </c>
      <c r="K102" s="121" t="str">
        <f t="shared" si="42"/>
        <v/>
      </c>
      <c r="L102" s="121" t="str">
        <f t="shared" si="42"/>
        <v/>
      </c>
      <c r="M102" s="121" t="str">
        <f t="shared" si="42"/>
        <v/>
      </c>
      <c r="N102" s="121" t="str">
        <f t="shared" si="42"/>
        <v/>
      </c>
      <c r="O102" s="121" t="str">
        <f t="shared" si="42"/>
        <v/>
      </c>
      <c r="P102" s="121" t="str">
        <f t="shared" si="42"/>
        <v/>
      </c>
      <c r="Q102" s="121" t="str">
        <f t="shared" si="42"/>
        <v/>
      </c>
      <c r="R102" s="121">
        <f t="shared" si="42"/>
        <v>10.29</v>
      </c>
      <c r="S102" s="117">
        <f t="shared" si="29"/>
        <v>7.25</v>
      </c>
      <c r="T102" s="118"/>
      <c r="U102" s="124">
        <f t="shared" si="30"/>
        <v>1087.5</v>
      </c>
      <c r="V102" s="125"/>
    </row>
    <row r="103" ht="12.75" customHeight="1">
      <c r="A103" s="115">
        <f t="shared" si="21"/>
        <v>44076</v>
      </c>
      <c r="B103" s="100" t="str">
        <f t="shared" si="22"/>
        <v>Isolante térmico para tubos de cobre 3/4”</v>
      </c>
      <c r="C103" s="101">
        <f t="shared" ref="C103:D103" si="43">IF(C16="","",C16)</f>
        <v>150</v>
      </c>
      <c r="D103" s="101" t="str">
        <f t="shared" si="43"/>
        <v>metro</v>
      </c>
      <c r="E103" s="121" t="str">
        <f t="shared" ref="E103:R103" si="44">IF(E16&gt;0,IF(AND($U16&lt;=E16,E16&lt;=$V16),E16,"excluído*"),"")</f>
        <v>excluído*</v>
      </c>
      <c r="F103" s="121">
        <f t="shared" si="44"/>
        <v>4.25</v>
      </c>
      <c r="G103" s="121">
        <f t="shared" si="44"/>
        <v>3.75</v>
      </c>
      <c r="H103" s="121" t="str">
        <f t="shared" si="44"/>
        <v/>
      </c>
      <c r="I103" s="121" t="str">
        <f t="shared" si="44"/>
        <v/>
      </c>
      <c r="J103" s="121" t="str">
        <f t="shared" si="44"/>
        <v/>
      </c>
      <c r="K103" s="121" t="str">
        <f t="shared" si="44"/>
        <v/>
      </c>
      <c r="L103" s="121" t="str">
        <f t="shared" si="44"/>
        <v/>
      </c>
      <c r="M103" s="121" t="str">
        <f t="shared" si="44"/>
        <v/>
      </c>
      <c r="N103" s="121" t="str">
        <f t="shared" si="44"/>
        <v/>
      </c>
      <c r="O103" s="121" t="str">
        <f t="shared" si="44"/>
        <v/>
      </c>
      <c r="P103" s="121" t="str">
        <f t="shared" si="44"/>
        <v/>
      </c>
      <c r="Q103" s="121" t="str">
        <f t="shared" si="44"/>
        <v/>
      </c>
      <c r="R103" s="121">
        <f t="shared" si="44"/>
        <v>12.16</v>
      </c>
      <c r="S103" s="117">
        <f t="shared" si="29"/>
        <v>6.72</v>
      </c>
      <c r="T103" s="118"/>
      <c r="U103" s="124">
        <f t="shared" si="30"/>
        <v>1008</v>
      </c>
      <c r="V103" s="125"/>
    </row>
    <row r="104" ht="12.75" customHeight="1">
      <c r="A104" s="115">
        <f t="shared" si="21"/>
        <v>44106</v>
      </c>
      <c r="B104" s="100" t="str">
        <f t="shared" si="22"/>
        <v>Tubulação de cobre nas medidas 1/4”</v>
      </c>
      <c r="C104" s="101">
        <f t="shared" ref="C104:D104" si="45">IF(C17="","",C17)</f>
        <v>150</v>
      </c>
      <c r="D104" s="101" t="str">
        <f t="shared" si="45"/>
        <v>metro</v>
      </c>
      <c r="E104" s="121">
        <f t="shared" ref="E104:R104" si="46">IF(E17&gt;0,IF(AND($U17&lt;=E17,E17&lt;=$V17),E17,"excluído*"),"")</f>
        <v>15.5</v>
      </c>
      <c r="F104" s="121" t="str">
        <f t="shared" si="46"/>
        <v>excluído*</v>
      </c>
      <c r="G104" s="121">
        <f t="shared" si="46"/>
        <v>15.14</v>
      </c>
      <c r="H104" s="121">
        <f t="shared" si="46"/>
        <v>12.52</v>
      </c>
      <c r="I104" s="121">
        <f t="shared" si="46"/>
        <v>13.27</v>
      </c>
      <c r="J104" s="121" t="str">
        <f t="shared" si="46"/>
        <v/>
      </c>
      <c r="K104" s="121" t="str">
        <f t="shared" si="46"/>
        <v/>
      </c>
      <c r="L104" s="121" t="str">
        <f t="shared" si="46"/>
        <v/>
      </c>
      <c r="M104" s="121" t="str">
        <f t="shared" si="46"/>
        <v/>
      </c>
      <c r="N104" s="121" t="str">
        <f t="shared" si="46"/>
        <v/>
      </c>
      <c r="O104" s="121" t="str">
        <f t="shared" si="46"/>
        <v/>
      </c>
      <c r="P104" s="121" t="str">
        <f t="shared" si="46"/>
        <v/>
      </c>
      <c r="Q104" s="121" t="str">
        <f t="shared" si="46"/>
        <v/>
      </c>
      <c r="R104" s="121">
        <f t="shared" si="46"/>
        <v>21.83</v>
      </c>
      <c r="S104" s="117">
        <f t="shared" si="29"/>
        <v>15.65</v>
      </c>
      <c r="T104" s="118"/>
      <c r="U104" s="124">
        <f t="shared" si="30"/>
        <v>2347.5</v>
      </c>
      <c r="V104" s="125"/>
    </row>
    <row r="105" ht="12.75" customHeight="1">
      <c r="A105" s="115">
        <f t="shared" si="21"/>
        <v>44137</v>
      </c>
      <c r="B105" s="100" t="str">
        <f t="shared" si="22"/>
        <v>Tubulação de cobre nas medidas 3/8”</v>
      </c>
      <c r="C105" s="101">
        <f t="shared" ref="C105:D105" si="47">IF(C18="","",C18)</f>
        <v>150</v>
      </c>
      <c r="D105" s="101" t="str">
        <f t="shared" si="47"/>
        <v>metro</v>
      </c>
      <c r="E105" s="121" t="str">
        <f t="shared" ref="E105:R105" si="48">IF(E18&gt;0,IF(AND($U18&lt;=E18,E18&lt;=$V18),E18,"excluído*"),"")</f>
        <v>excluído*</v>
      </c>
      <c r="F105" s="121">
        <f t="shared" si="48"/>
        <v>42.5</v>
      </c>
      <c r="G105" s="121" t="str">
        <f t="shared" si="48"/>
        <v>excluído*</v>
      </c>
      <c r="H105" s="121">
        <f t="shared" si="48"/>
        <v>9.8</v>
      </c>
      <c r="I105" s="121" t="str">
        <f t="shared" si="48"/>
        <v/>
      </c>
      <c r="J105" s="121" t="str">
        <f t="shared" si="48"/>
        <v/>
      </c>
      <c r="K105" s="121" t="str">
        <f t="shared" si="48"/>
        <v/>
      </c>
      <c r="L105" s="121" t="str">
        <f t="shared" si="48"/>
        <v/>
      </c>
      <c r="M105" s="121" t="str">
        <f t="shared" si="48"/>
        <v/>
      </c>
      <c r="N105" s="121" t="str">
        <f t="shared" si="48"/>
        <v/>
      </c>
      <c r="O105" s="121" t="str">
        <f t="shared" si="48"/>
        <v/>
      </c>
      <c r="P105" s="121" t="str">
        <f t="shared" si="48"/>
        <v/>
      </c>
      <c r="Q105" s="121" t="str">
        <f t="shared" si="48"/>
        <v/>
      </c>
      <c r="R105" s="121">
        <f t="shared" si="48"/>
        <v>26.54</v>
      </c>
      <c r="S105" s="117">
        <f t="shared" si="29"/>
        <v>26.28</v>
      </c>
      <c r="T105" s="118"/>
      <c r="U105" s="124">
        <f t="shared" si="30"/>
        <v>3942</v>
      </c>
      <c r="V105" s="125"/>
    </row>
    <row r="106" ht="12.75" customHeight="1">
      <c r="A106" s="115">
        <f t="shared" si="21"/>
        <v>44167</v>
      </c>
      <c r="B106" s="100" t="str">
        <f t="shared" si="22"/>
        <v>Tubulação de cobre nas medidas 1/2”</v>
      </c>
      <c r="C106" s="101">
        <f t="shared" ref="C106:D106" si="49">IF(C19="","",C19)</f>
        <v>150</v>
      </c>
      <c r="D106" s="101" t="str">
        <f t="shared" si="49"/>
        <v>metro</v>
      </c>
      <c r="E106" s="121">
        <f t="shared" ref="E106:R106" si="50">IF(E19&gt;0,IF(AND($U19&lt;=E19,E19&lt;=$V19),E19,"excluído*"),"")</f>
        <v>35.8</v>
      </c>
      <c r="F106" s="121" t="str">
        <f t="shared" si="50"/>
        <v>excluído*</v>
      </c>
      <c r="G106" s="121">
        <f t="shared" si="50"/>
        <v>15.14</v>
      </c>
      <c r="H106" s="121">
        <f t="shared" si="50"/>
        <v>12.52</v>
      </c>
      <c r="I106" s="121">
        <f t="shared" si="50"/>
        <v>13.27</v>
      </c>
      <c r="J106" s="121" t="str">
        <f t="shared" si="50"/>
        <v/>
      </c>
      <c r="K106" s="121" t="str">
        <f t="shared" si="50"/>
        <v/>
      </c>
      <c r="L106" s="121" t="str">
        <f t="shared" si="50"/>
        <v/>
      </c>
      <c r="M106" s="121" t="str">
        <f t="shared" si="50"/>
        <v/>
      </c>
      <c r="N106" s="121" t="str">
        <f t="shared" si="50"/>
        <v/>
      </c>
      <c r="O106" s="121" t="str">
        <f t="shared" si="50"/>
        <v/>
      </c>
      <c r="P106" s="121" t="str">
        <f t="shared" si="50"/>
        <v/>
      </c>
      <c r="Q106" s="121" t="str">
        <f t="shared" si="50"/>
        <v/>
      </c>
      <c r="R106" s="121">
        <f t="shared" si="50"/>
        <v>20.94</v>
      </c>
      <c r="S106" s="117">
        <f t="shared" si="29"/>
        <v>19.53</v>
      </c>
      <c r="T106" s="118"/>
      <c r="U106" s="124">
        <f t="shared" si="30"/>
        <v>2929.5</v>
      </c>
      <c r="V106" s="125"/>
    </row>
    <row r="107" ht="12.75" customHeight="1">
      <c r="A107" s="126" t="str">
        <f t="shared" si="21"/>
        <v>2.13</v>
      </c>
      <c r="B107" s="100" t="str">
        <f t="shared" si="22"/>
        <v>Tubulação de cobre nas medidas 5/8”</v>
      </c>
      <c r="C107" s="101">
        <f t="shared" ref="C107:D107" si="51">IF(C20="","",C20)</f>
        <v>150</v>
      </c>
      <c r="D107" s="101" t="str">
        <f t="shared" si="51"/>
        <v>metro</v>
      </c>
      <c r="E107" s="121" t="str">
        <f t="shared" ref="E107:R107" si="52">IF(E20&gt;0,IF(AND($U20&lt;=E20,E20&lt;=$V20),E20,"excluído*"),"")</f>
        <v>excluído*</v>
      </c>
      <c r="F107" s="121" t="str">
        <f t="shared" si="52"/>
        <v>excluído*</v>
      </c>
      <c r="G107" s="121">
        <f t="shared" si="52"/>
        <v>17</v>
      </c>
      <c r="H107" s="121">
        <f t="shared" si="52"/>
        <v>16.07</v>
      </c>
      <c r="I107" s="121">
        <f t="shared" si="52"/>
        <v>15.94</v>
      </c>
      <c r="J107" s="121" t="str">
        <f t="shared" si="52"/>
        <v/>
      </c>
      <c r="K107" s="121" t="str">
        <f t="shared" si="52"/>
        <v/>
      </c>
      <c r="L107" s="121" t="str">
        <f t="shared" si="52"/>
        <v/>
      </c>
      <c r="M107" s="121" t="str">
        <f t="shared" si="52"/>
        <v/>
      </c>
      <c r="N107" s="121" t="str">
        <f t="shared" si="52"/>
        <v/>
      </c>
      <c r="O107" s="121" t="str">
        <f t="shared" si="52"/>
        <v/>
      </c>
      <c r="P107" s="121" t="str">
        <f t="shared" si="52"/>
        <v/>
      </c>
      <c r="Q107" s="121" t="str">
        <f t="shared" si="52"/>
        <v/>
      </c>
      <c r="R107" s="121">
        <f t="shared" si="52"/>
        <v>32.23</v>
      </c>
      <c r="S107" s="117">
        <f t="shared" si="29"/>
        <v>20.31</v>
      </c>
      <c r="T107" s="118"/>
      <c r="U107" s="124">
        <f t="shared" si="30"/>
        <v>3046.5</v>
      </c>
      <c r="V107" s="125"/>
    </row>
    <row r="108" ht="12.75" customHeight="1">
      <c r="A108" s="126" t="str">
        <f t="shared" si="21"/>
        <v>2.14</v>
      </c>
      <c r="B108" s="100" t="str">
        <f t="shared" si="22"/>
        <v>Tubulação de cobre nas medidas 3/4”</v>
      </c>
      <c r="C108" s="101">
        <f t="shared" ref="C108:D108" si="53">IF(C21="","",C21)</f>
        <v>150</v>
      </c>
      <c r="D108" s="101" t="str">
        <f t="shared" si="53"/>
        <v>metro</v>
      </c>
      <c r="E108" s="121" t="str">
        <f t="shared" ref="E108:R108" si="54">IF(E21&gt;0,IF(AND($U21&lt;=E21,E21&lt;=$V21),E21,"excluído*"),"")</f>
        <v>excluído*</v>
      </c>
      <c r="F108" s="121">
        <f t="shared" si="54"/>
        <v>42.5</v>
      </c>
      <c r="G108" s="121" t="str">
        <f t="shared" si="54"/>
        <v>excluído*</v>
      </c>
      <c r="H108" s="121">
        <f t="shared" si="54"/>
        <v>19.94</v>
      </c>
      <c r="I108" s="121" t="str">
        <f t="shared" si="54"/>
        <v/>
      </c>
      <c r="J108" s="121" t="str">
        <f t="shared" si="54"/>
        <v/>
      </c>
      <c r="K108" s="121" t="str">
        <f t="shared" si="54"/>
        <v/>
      </c>
      <c r="L108" s="121" t="str">
        <f t="shared" si="54"/>
        <v/>
      </c>
      <c r="M108" s="121" t="str">
        <f t="shared" si="54"/>
        <v/>
      </c>
      <c r="N108" s="121" t="str">
        <f t="shared" si="54"/>
        <v/>
      </c>
      <c r="O108" s="121" t="str">
        <f t="shared" si="54"/>
        <v/>
      </c>
      <c r="P108" s="121" t="str">
        <f t="shared" si="54"/>
        <v/>
      </c>
      <c r="Q108" s="121" t="str">
        <f t="shared" si="54"/>
        <v/>
      </c>
      <c r="R108" s="121">
        <f t="shared" si="54"/>
        <v>34.66</v>
      </c>
      <c r="S108" s="117">
        <f t="shared" si="29"/>
        <v>32.37</v>
      </c>
      <c r="T108" s="118"/>
      <c r="U108" s="124">
        <f t="shared" si="30"/>
        <v>4855.5</v>
      </c>
      <c r="V108" s="125"/>
    </row>
    <row r="109" ht="12.75" customHeight="1">
      <c r="A109" s="126" t="str">
        <f t="shared" si="21"/>
        <v>2.15</v>
      </c>
      <c r="B109" s="100" t="str">
        <f t="shared" si="22"/>
        <v>Bombas para drenos até 30.000 BTU´s</v>
      </c>
      <c r="C109" s="101">
        <f t="shared" ref="C109:D109" si="55">IF(C22="","",C22)</f>
        <v>10</v>
      </c>
      <c r="D109" s="101" t="str">
        <f t="shared" si="55"/>
        <v>unid.</v>
      </c>
      <c r="E109" s="121" t="str">
        <f t="shared" ref="E109:R109" si="56">IF(E22&gt;0,IF(AND($U22&lt;=E22,E22&lt;=$V22),E22,"excluído*"),"")</f>
        <v>excluído*</v>
      </c>
      <c r="F109" s="121">
        <f t="shared" si="56"/>
        <v>520</v>
      </c>
      <c r="G109" s="121">
        <f t="shared" si="56"/>
        <v>492.1</v>
      </c>
      <c r="H109" s="121">
        <f t="shared" si="56"/>
        <v>462</v>
      </c>
      <c r="I109" s="121">
        <f t="shared" si="56"/>
        <v>462</v>
      </c>
      <c r="J109" s="121">
        <f t="shared" si="56"/>
        <v>540</v>
      </c>
      <c r="K109" s="121" t="str">
        <f t="shared" si="56"/>
        <v>excluído*</v>
      </c>
      <c r="L109" s="121" t="str">
        <f t="shared" si="56"/>
        <v/>
      </c>
      <c r="M109" s="121" t="str">
        <f t="shared" si="56"/>
        <v/>
      </c>
      <c r="N109" s="121" t="str">
        <f t="shared" si="56"/>
        <v/>
      </c>
      <c r="O109" s="121" t="str">
        <f t="shared" si="56"/>
        <v/>
      </c>
      <c r="P109" s="121" t="str">
        <f t="shared" si="56"/>
        <v/>
      </c>
      <c r="Q109" s="121" t="str">
        <f t="shared" si="56"/>
        <v/>
      </c>
      <c r="R109" s="121">
        <f t="shared" si="56"/>
        <v>584.19</v>
      </c>
      <c r="S109" s="117">
        <f t="shared" si="29"/>
        <v>510.05</v>
      </c>
      <c r="T109" s="118"/>
      <c r="U109" s="124">
        <f t="shared" si="30"/>
        <v>5100.5</v>
      </c>
      <c r="V109" s="125"/>
    </row>
    <row r="110" ht="12.75" customHeight="1">
      <c r="A110" s="126" t="str">
        <f t="shared" si="21"/>
        <v>2.16</v>
      </c>
      <c r="B110" s="100" t="str">
        <f t="shared" si="22"/>
        <v>Bombas para drenos acima de 30.000 BTU´s</v>
      </c>
      <c r="C110" s="101">
        <f t="shared" ref="C110:D110" si="57">IF(C23="","",C23)</f>
        <v>10</v>
      </c>
      <c r="D110" s="101" t="str">
        <f t="shared" si="57"/>
        <v>unid.</v>
      </c>
      <c r="E110" s="121">
        <f t="shared" ref="E110:R110" si="58">IF(E23&gt;0,IF(AND($U23&lt;=E23,E23&lt;=$V23),E23,"excluído*"),"")</f>
        <v>830</v>
      </c>
      <c r="F110" s="121">
        <f t="shared" si="58"/>
        <v>580</v>
      </c>
      <c r="G110" s="121">
        <f t="shared" si="58"/>
        <v>454.99</v>
      </c>
      <c r="H110" s="121">
        <f t="shared" si="58"/>
        <v>595</v>
      </c>
      <c r="I110" s="121">
        <f t="shared" si="58"/>
        <v>595</v>
      </c>
      <c r="J110" s="121">
        <f t="shared" si="58"/>
        <v>540</v>
      </c>
      <c r="K110" s="121">
        <f t="shared" si="58"/>
        <v>762</v>
      </c>
      <c r="L110" s="121" t="str">
        <f t="shared" si="58"/>
        <v>excluído*</v>
      </c>
      <c r="M110" s="121" t="str">
        <f t="shared" si="58"/>
        <v/>
      </c>
      <c r="N110" s="121" t="str">
        <f t="shared" si="58"/>
        <v/>
      </c>
      <c r="O110" s="121" t="str">
        <f t="shared" si="58"/>
        <v/>
      </c>
      <c r="P110" s="121" t="str">
        <f t="shared" si="58"/>
        <v/>
      </c>
      <c r="Q110" s="121" t="str">
        <f t="shared" si="58"/>
        <v/>
      </c>
      <c r="R110" s="121">
        <f t="shared" si="58"/>
        <v>899.74</v>
      </c>
      <c r="S110" s="117">
        <f t="shared" si="29"/>
        <v>657.09</v>
      </c>
      <c r="T110" s="118"/>
      <c r="U110" s="124">
        <f t="shared" si="30"/>
        <v>6570.9</v>
      </c>
      <c r="V110" s="125"/>
    </row>
    <row r="111" ht="33.75" customHeight="1">
      <c r="A111" s="126" t="str">
        <f t="shared" si="21"/>
        <v>2.17</v>
      </c>
      <c r="B111" s="100" t="str">
        <f t="shared" si="22"/>
        <v>Suportes mão francesa com calço de borracha para fixação da condensadora na parede</v>
      </c>
      <c r="C111" s="101">
        <f t="shared" ref="C111:D111" si="59">IF(C24="","",C24)</f>
        <v>50</v>
      </c>
      <c r="D111" s="101" t="str">
        <f t="shared" si="59"/>
        <v>unid.</v>
      </c>
      <c r="E111" s="121">
        <f t="shared" ref="E111:R111" si="60">IF(E24&gt;0,IF(AND($U24&lt;=E24,E24&lt;=$V24),E24,"excluído*"),"")</f>
        <v>80</v>
      </c>
      <c r="F111" s="121" t="str">
        <f t="shared" si="60"/>
        <v>excluído*</v>
      </c>
      <c r="G111" s="121">
        <f t="shared" si="60"/>
        <v>47.99</v>
      </c>
      <c r="H111" s="121" t="str">
        <f t="shared" si="60"/>
        <v>excluído*</v>
      </c>
      <c r="I111" s="121">
        <f t="shared" si="60"/>
        <v>57.99</v>
      </c>
      <c r="J111" s="121">
        <f t="shared" si="60"/>
        <v>71.61</v>
      </c>
      <c r="K111" s="121" t="str">
        <f t="shared" si="60"/>
        <v>excluído*</v>
      </c>
      <c r="L111" s="121">
        <f t="shared" si="60"/>
        <v>88.94</v>
      </c>
      <c r="M111" s="121" t="str">
        <f t="shared" si="60"/>
        <v>excluído*</v>
      </c>
      <c r="N111" s="121">
        <f t="shared" si="60"/>
        <v>64</v>
      </c>
      <c r="O111" s="121">
        <f t="shared" si="60"/>
        <v>70.99</v>
      </c>
      <c r="P111" s="121" t="str">
        <f t="shared" si="60"/>
        <v/>
      </c>
      <c r="Q111" s="121" t="str">
        <f t="shared" si="60"/>
        <v/>
      </c>
      <c r="R111" s="121">
        <f t="shared" si="60"/>
        <v>73.51</v>
      </c>
      <c r="S111" s="117">
        <f t="shared" si="29"/>
        <v>69.38</v>
      </c>
      <c r="T111" s="118"/>
      <c r="U111" s="124">
        <f t="shared" si="30"/>
        <v>3469</v>
      </c>
      <c r="V111" s="125"/>
    </row>
    <row r="112" ht="23.25" customHeight="1">
      <c r="A112" s="126" t="str">
        <f t="shared" si="21"/>
        <v>2.18</v>
      </c>
      <c r="B112" s="100" t="str">
        <f t="shared" si="22"/>
        <v>Calço de borracha (vibra stop) para fixação de condensadora em piso</v>
      </c>
      <c r="C112" s="101">
        <f t="shared" ref="C112:D112" si="61">IF(C25="","",C25)</f>
        <v>50</v>
      </c>
      <c r="D112" s="101" t="str">
        <f t="shared" si="61"/>
        <v>unid.</v>
      </c>
      <c r="E112" s="121">
        <f t="shared" ref="E112:R112" si="62">IF(E25&gt;0,IF(AND($U25&lt;=E25,E25&lt;=$V25),E25,"excluído*"),"")</f>
        <v>40.5</v>
      </c>
      <c r="F112" s="121">
        <f t="shared" si="62"/>
        <v>8.5</v>
      </c>
      <c r="G112" s="121">
        <f t="shared" si="62"/>
        <v>6.04</v>
      </c>
      <c r="H112" s="121">
        <f t="shared" si="62"/>
        <v>4.69</v>
      </c>
      <c r="I112" s="121">
        <f t="shared" si="62"/>
        <v>5.22</v>
      </c>
      <c r="J112" s="121" t="str">
        <f t="shared" si="62"/>
        <v>excluído*</v>
      </c>
      <c r="K112" s="121" t="str">
        <f t="shared" si="62"/>
        <v>excluído*</v>
      </c>
      <c r="L112" s="121">
        <f t="shared" si="62"/>
        <v>8</v>
      </c>
      <c r="M112" s="121">
        <f t="shared" si="62"/>
        <v>23.62</v>
      </c>
      <c r="N112" s="121" t="str">
        <f t="shared" si="62"/>
        <v/>
      </c>
      <c r="O112" s="121" t="str">
        <f t="shared" si="62"/>
        <v/>
      </c>
      <c r="P112" s="121" t="str">
        <f t="shared" si="62"/>
        <v/>
      </c>
      <c r="Q112" s="121" t="str">
        <f t="shared" si="62"/>
        <v/>
      </c>
      <c r="R112" s="121">
        <f t="shared" si="62"/>
        <v>29.06</v>
      </c>
      <c r="S112" s="117">
        <f t="shared" si="29"/>
        <v>15.7</v>
      </c>
      <c r="T112" s="118"/>
      <c r="U112" s="124">
        <f t="shared" si="30"/>
        <v>785</v>
      </c>
      <c r="V112" s="125"/>
    </row>
    <row r="113" ht="24.0" customHeight="1">
      <c r="A113" s="126" t="str">
        <f t="shared" si="21"/>
        <v>2.19</v>
      </c>
      <c r="B113" s="100" t="str">
        <f t="shared" si="22"/>
        <v>Fechamento dos furos executados para instalação/remoção do split</v>
      </c>
      <c r="C113" s="101">
        <f t="shared" ref="C113:D113" si="63">IF(C26="","",C26)</f>
        <v>50</v>
      </c>
      <c r="D113" s="101" t="str">
        <f t="shared" si="63"/>
        <v>unid.</v>
      </c>
      <c r="E113" s="127">
        <f t="shared" ref="E113:R113" si="64">IF(E26&gt;0,IF(AND($U26&lt;=E26,E26&lt;=$V26),E26,"excluído*"),"")</f>
        <v>317</v>
      </c>
      <c r="F113" s="127" t="str">
        <f t="shared" si="64"/>
        <v>excluído*</v>
      </c>
      <c r="G113" s="127" t="str">
        <f t="shared" si="64"/>
        <v/>
      </c>
      <c r="H113" s="127" t="str">
        <f t="shared" si="64"/>
        <v/>
      </c>
      <c r="I113" s="127" t="str">
        <f t="shared" si="64"/>
        <v/>
      </c>
      <c r="J113" s="127" t="str">
        <f t="shared" si="64"/>
        <v/>
      </c>
      <c r="K113" s="127" t="str">
        <f t="shared" si="64"/>
        <v/>
      </c>
      <c r="L113" s="127" t="str">
        <f t="shared" si="64"/>
        <v/>
      </c>
      <c r="M113" s="127" t="str">
        <f t="shared" si="64"/>
        <v/>
      </c>
      <c r="N113" s="127" t="str">
        <f t="shared" si="64"/>
        <v/>
      </c>
      <c r="O113" s="127" t="str">
        <f t="shared" si="64"/>
        <v/>
      </c>
      <c r="P113" s="127" t="str">
        <f t="shared" si="64"/>
        <v/>
      </c>
      <c r="Q113" s="127" t="str">
        <f t="shared" si="64"/>
        <v/>
      </c>
      <c r="R113" s="127">
        <f t="shared" si="64"/>
        <v>412.75</v>
      </c>
      <c r="S113" s="117">
        <f t="shared" si="29"/>
        <v>364.88</v>
      </c>
      <c r="T113" s="118"/>
      <c r="U113" s="130">
        <f t="shared" si="30"/>
        <v>18244</v>
      </c>
      <c r="V113" s="131"/>
    </row>
    <row r="114" ht="12.75" customHeight="1">
      <c r="A114" s="107">
        <f t="shared" si="21"/>
        <v>3</v>
      </c>
      <c r="B114" s="108" t="str">
        <f t="shared" si="22"/>
        <v>Serviços complementares</v>
      </c>
      <c r="C114" s="92"/>
      <c r="D114" s="93"/>
      <c r="E114" s="110" t="str">
        <f t="shared" ref="E114:R114" si="65">IF(E27&gt;0,IF(AND($U27&lt;=E27,E27&lt;=$V27),E27,"excluído*"),"")</f>
        <v/>
      </c>
      <c r="F114" s="110" t="str">
        <f t="shared" si="65"/>
        <v/>
      </c>
      <c r="G114" s="110" t="str">
        <f t="shared" si="65"/>
        <v/>
      </c>
      <c r="H114" s="110" t="str">
        <f t="shared" si="65"/>
        <v/>
      </c>
      <c r="I114" s="110" t="str">
        <f t="shared" si="65"/>
        <v/>
      </c>
      <c r="J114" s="110" t="str">
        <f t="shared" si="65"/>
        <v/>
      </c>
      <c r="K114" s="110" t="str">
        <f t="shared" si="65"/>
        <v/>
      </c>
      <c r="L114" s="110" t="str">
        <f t="shared" si="65"/>
        <v/>
      </c>
      <c r="M114" s="110" t="str">
        <f t="shared" si="65"/>
        <v/>
      </c>
      <c r="N114" s="110" t="str">
        <f t="shared" si="65"/>
        <v/>
      </c>
      <c r="O114" s="110" t="str">
        <f t="shared" si="65"/>
        <v/>
      </c>
      <c r="P114" s="110" t="str">
        <f t="shared" si="65"/>
        <v/>
      </c>
      <c r="Q114" s="110" t="str">
        <f t="shared" si="65"/>
        <v/>
      </c>
      <c r="R114" s="111" t="str">
        <f t="shared" si="65"/>
        <v/>
      </c>
      <c r="S114" s="112" t="str">
        <f>IF(SUM(E114:G114)&gt;0,ROUND(AVERAGE(E114:G114),2),"")</f>
        <v/>
      </c>
      <c r="T114" s="112"/>
      <c r="U114" s="113" t="str">
        <f t="shared" si="30"/>
        <v/>
      </c>
      <c r="V114" s="114"/>
    </row>
    <row r="115" ht="23.25" customHeight="1">
      <c r="A115" s="115">
        <f t="shared" si="21"/>
        <v>43833</v>
      </c>
      <c r="B115" s="100" t="str">
        <f t="shared" si="22"/>
        <v>Carga de gás freon R22 e gás R410 com teste de pressão (por aparelho)</v>
      </c>
      <c r="C115" s="101">
        <f t="shared" ref="C115:D115" si="66">IF(C28="","",C28)</f>
        <v>241</v>
      </c>
      <c r="D115" s="101" t="str">
        <f t="shared" si="66"/>
        <v>unid.</v>
      </c>
      <c r="E115" s="116">
        <f t="shared" ref="E115:R115" si="67">IF(E28&gt;0,IF(AND($U28&lt;=E28,E28&lt;=$V28),E28,"excluído*"),"")</f>
        <v>760</v>
      </c>
      <c r="F115" s="116">
        <f t="shared" si="67"/>
        <v>380</v>
      </c>
      <c r="G115" s="116" t="str">
        <f t="shared" si="67"/>
        <v/>
      </c>
      <c r="H115" s="116" t="str">
        <f t="shared" si="67"/>
        <v/>
      </c>
      <c r="I115" s="116" t="str">
        <f t="shared" si="67"/>
        <v/>
      </c>
      <c r="J115" s="116">
        <f t="shared" si="67"/>
        <v>570</v>
      </c>
      <c r="K115" s="116">
        <f t="shared" si="67"/>
        <v>750</v>
      </c>
      <c r="L115" s="116" t="str">
        <f t="shared" si="67"/>
        <v>excluído*</v>
      </c>
      <c r="M115" s="116" t="str">
        <f t="shared" si="67"/>
        <v>excluído*</v>
      </c>
      <c r="N115" s="116" t="str">
        <f t="shared" si="67"/>
        <v>excluído*</v>
      </c>
      <c r="O115" s="116">
        <f t="shared" si="67"/>
        <v>550</v>
      </c>
      <c r="P115" s="116">
        <f t="shared" si="67"/>
        <v>570</v>
      </c>
      <c r="Q115" s="116" t="str">
        <f t="shared" si="67"/>
        <v>excluído*</v>
      </c>
      <c r="R115" s="116" t="str">
        <f t="shared" si="67"/>
        <v>excluído*</v>
      </c>
      <c r="S115" s="117">
        <f t="shared" ref="S115:S120" si="70">IF(SUM(E115:R115)&gt;0,ROUND(AVERAGE(E115:R115),2),"")</f>
        <v>596.67</v>
      </c>
      <c r="T115" s="118"/>
      <c r="U115" s="130">
        <f t="shared" si="30"/>
        <v>143797.47</v>
      </c>
      <c r="V115" s="131"/>
    </row>
    <row r="116" ht="12.75" customHeight="1">
      <c r="A116" s="115">
        <f t="shared" si="21"/>
        <v>43864</v>
      </c>
      <c r="B116" s="100" t="str">
        <f t="shared" si="22"/>
        <v>Gás 141B para limpeza (por aparelho)</v>
      </c>
      <c r="C116" s="101">
        <f t="shared" ref="C116:D116" si="68">IF(C29="","",C29)</f>
        <v>80</v>
      </c>
      <c r="D116" s="101" t="str">
        <f t="shared" si="68"/>
        <v>unid.</v>
      </c>
      <c r="E116" s="121">
        <f t="shared" ref="E116:R116" si="69">IF(E29&gt;0,IF(AND($U29&lt;=E29,E29&lt;=$V29),E29,"excluído*"),"")</f>
        <v>270</v>
      </c>
      <c r="F116" s="121">
        <f t="shared" si="69"/>
        <v>720</v>
      </c>
      <c r="G116" s="121" t="str">
        <f t="shared" si="69"/>
        <v/>
      </c>
      <c r="H116" s="121" t="str">
        <f t="shared" si="69"/>
        <v/>
      </c>
      <c r="I116" s="121" t="str">
        <f t="shared" si="69"/>
        <v/>
      </c>
      <c r="J116" s="121">
        <f t="shared" si="69"/>
        <v>778.89</v>
      </c>
      <c r="K116" s="121" t="str">
        <f t="shared" si="69"/>
        <v/>
      </c>
      <c r="L116" s="121" t="str">
        <f t="shared" si="69"/>
        <v/>
      </c>
      <c r="M116" s="121" t="str">
        <f t="shared" si="69"/>
        <v/>
      </c>
      <c r="N116" s="121" t="str">
        <f t="shared" si="69"/>
        <v/>
      </c>
      <c r="O116" s="121" t="str">
        <f t="shared" si="69"/>
        <v/>
      </c>
      <c r="P116" s="121" t="str">
        <f t="shared" si="69"/>
        <v/>
      </c>
      <c r="Q116" s="121" t="str">
        <f t="shared" si="69"/>
        <v/>
      </c>
      <c r="R116" s="121" t="str">
        <f t="shared" si="69"/>
        <v>excluído*</v>
      </c>
      <c r="S116" s="117">
        <f t="shared" si="70"/>
        <v>589.63</v>
      </c>
      <c r="T116" s="118"/>
      <c r="U116" s="130">
        <f t="shared" si="30"/>
        <v>47170.4</v>
      </c>
      <c r="V116" s="131"/>
    </row>
    <row r="117" ht="12.75" customHeight="1">
      <c r="A117" s="115">
        <f t="shared" si="21"/>
        <v>43893</v>
      </c>
      <c r="B117" s="100" t="str">
        <f t="shared" si="22"/>
        <v>Nitrogênio (por aparelho)</v>
      </c>
      <c r="C117" s="101">
        <f t="shared" ref="C117:D117" si="71">IF(C30="","",C30)</f>
        <v>241</v>
      </c>
      <c r="D117" s="101" t="str">
        <f t="shared" si="71"/>
        <v>unid.</v>
      </c>
      <c r="E117" s="121" t="str">
        <f t="shared" ref="E117:R117" si="72">IF(E30&gt;0,IF(AND($U30&lt;=E30,E30&lt;=$V30),E30,"excluído*"),"")</f>
        <v>excluído*</v>
      </c>
      <c r="F117" s="121">
        <f t="shared" si="72"/>
        <v>255</v>
      </c>
      <c r="G117" s="121" t="str">
        <f t="shared" si="72"/>
        <v/>
      </c>
      <c r="H117" s="121" t="str">
        <f t="shared" si="72"/>
        <v/>
      </c>
      <c r="I117" s="121" t="str">
        <f t="shared" si="72"/>
        <v/>
      </c>
      <c r="J117" s="121" t="str">
        <f t="shared" si="72"/>
        <v/>
      </c>
      <c r="K117" s="121" t="str">
        <f t="shared" si="72"/>
        <v/>
      </c>
      <c r="L117" s="121" t="str">
        <f t="shared" si="72"/>
        <v/>
      </c>
      <c r="M117" s="121" t="str">
        <f t="shared" si="72"/>
        <v/>
      </c>
      <c r="N117" s="121" t="str">
        <f t="shared" si="72"/>
        <v/>
      </c>
      <c r="O117" s="121" t="str">
        <f t="shared" si="72"/>
        <v/>
      </c>
      <c r="P117" s="121" t="str">
        <f t="shared" si="72"/>
        <v/>
      </c>
      <c r="Q117" s="121" t="str">
        <f t="shared" si="72"/>
        <v/>
      </c>
      <c r="R117" s="121">
        <f t="shared" si="72"/>
        <v>290.63</v>
      </c>
      <c r="S117" s="117">
        <f t="shared" si="70"/>
        <v>272.82</v>
      </c>
      <c r="T117" s="118"/>
      <c r="U117" s="130">
        <f t="shared" si="30"/>
        <v>65749.62</v>
      </c>
      <c r="V117" s="131"/>
    </row>
    <row r="118" ht="23.25" customHeight="1">
      <c r="A118" s="115">
        <f t="shared" si="21"/>
        <v>43924</v>
      </c>
      <c r="B118" s="100" t="str">
        <f t="shared" si="22"/>
        <v>Limpeza do sistema dos condicionantes (por aparelho)</v>
      </c>
      <c r="C118" s="101">
        <f t="shared" ref="C118:D118" si="73">IF(C31="","",C31)</f>
        <v>241</v>
      </c>
      <c r="D118" s="101" t="str">
        <f t="shared" si="73"/>
        <v>unid.</v>
      </c>
      <c r="E118" s="121">
        <f t="shared" ref="E118:R118" si="74">IF(E31&gt;0,IF(AND($U31&lt;=E31,E31&lt;=$V31),E31,"excluído*"),"")</f>
        <v>420</v>
      </c>
      <c r="F118" s="121">
        <f t="shared" si="74"/>
        <v>450</v>
      </c>
      <c r="G118" s="121" t="str">
        <f t="shared" si="74"/>
        <v/>
      </c>
      <c r="H118" s="121" t="str">
        <f t="shared" si="74"/>
        <v/>
      </c>
      <c r="I118" s="121" t="str">
        <f t="shared" si="74"/>
        <v/>
      </c>
      <c r="J118" s="121" t="str">
        <f t="shared" si="74"/>
        <v/>
      </c>
      <c r="K118" s="121" t="str">
        <f t="shared" si="74"/>
        <v/>
      </c>
      <c r="L118" s="121" t="str">
        <f t="shared" si="74"/>
        <v/>
      </c>
      <c r="M118" s="121" t="str">
        <f t="shared" si="74"/>
        <v/>
      </c>
      <c r="N118" s="121" t="str">
        <f t="shared" si="74"/>
        <v/>
      </c>
      <c r="O118" s="121" t="str">
        <f t="shared" si="74"/>
        <v/>
      </c>
      <c r="P118" s="121" t="str">
        <f t="shared" si="74"/>
        <v/>
      </c>
      <c r="Q118" s="121" t="str">
        <f t="shared" si="74"/>
        <v/>
      </c>
      <c r="R118" s="121" t="str">
        <f t="shared" si="74"/>
        <v>excluído*</v>
      </c>
      <c r="S118" s="117">
        <f t="shared" si="70"/>
        <v>435</v>
      </c>
      <c r="T118" s="118"/>
      <c r="U118" s="130">
        <f t="shared" si="30"/>
        <v>104835</v>
      </c>
      <c r="V118" s="131"/>
    </row>
    <row r="119" ht="21.0" customHeight="1">
      <c r="A119" s="115">
        <f t="shared" si="21"/>
        <v>43954</v>
      </c>
      <c r="B119" s="100" t="str">
        <f t="shared" si="22"/>
        <v>Pintura do chassi eliminação de foco de ferrugem aplicação de anticorrosivo </v>
      </c>
      <c r="C119" s="101">
        <f t="shared" ref="C119:D119" si="75">IF(C32="","",C32)</f>
        <v>241</v>
      </c>
      <c r="D119" s="101" t="str">
        <f t="shared" si="75"/>
        <v>unid.</v>
      </c>
      <c r="E119" s="121">
        <f t="shared" ref="E119:R119" si="76">IF(E32&gt;0,IF(AND($U32&lt;=E32,E32&lt;=$V32),E32,"excluído*"),"")</f>
        <v>250</v>
      </c>
      <c r="F119" s="121">
        <f t="shared" si="76"/>
        <v>215</v>
      </c>
      <c r="G119" s="121" t="str">
        <f t="shared" si="76"/>
        <v/>
      </c>
      <c r="H119" s="121" t="str">
        <f t="shared" si="76"/>
        <v/>
      </c>
      <c r="I119" s="121" t="str">
        <f t="shared" si="76"/>
        <v/>
      </c>
      <c r="J119" s="121">
        <f t="shared" si="76"/>
        <v>250</v>
      </c>
      <c r="K119" s="121">
        <f t="shared" si="76"/>
        <v>300</v>
      </c>
      <c r="L119" s="121">
        <f t="shared" si="76"/>
        <v>294.93</v>
      </c>
      <c r="M119" s="121">
        <f t="shared" si="76"/>
        <v>250</v>
      </c>
      <c r="N119" s="121">
        <f t="shared" si="76"/>
        <v>200</v>
      </c>
      <c r="O119" s="121">
        <f t="shared" si="76"/>
        <v>225</v>
      </c>
      <c r="P119" s="121" t="str">
        <f t="shared" si="76"/>
        <v>excluído*</v>
      </c>
      <c r="Q119" s="121" t="str">
        <f t="shared" si="76"/>
        <v/>
      </c>
      <c r="R119" s="121" t="str">
        <f t="shared" si="76"/>
        <v>excluído*</v>
      </c>
      <c r="S119" s="117">
        <f t="shared" si="70"/>
        <v>248.12</v>
      </c>
      <c r="T119" s="118"/>
      <c r="U119" s="130">
        <f t="shared" si="30"/>
        <v>59796.92</v>
      </c>
      <c r="V119" s="131"/>
    </row>
    <row r="120" ht="12.75" customHeight="1">
      <c r="A120" s="115">
        <f t="shared" si="21"/>
        <v>43985</v>
      </c>
      <c r="B120" s="100" t="str">
        <f t="shared" si="22"/>
        <v>Serviços ou reparos de alimentação elétrica</v>
      </c>
      <c r="C120" s="101">
        <f t="shared" ref="C120:D120" si="77">IF(C33="","",C33)</f>
        <v>100</v>
      </c>
      <c r="D120" s="101" t="str">
        <f t="shared" si="77"/>
        <v>unid.</v>
      </c>
      <c r="E120" s="127">
        <f t="shared" ref="E120:R120" si="78">IF(E33&gt;0,IF(AND($U33&lt;=E33,E33&lt;=$V33),E33,"excluído*"),"")</f>
        <v>280</v>
      </c>
      <c r="F120" s="127">
        <f t="shared" si="78"/>
        <v>235</v>
      </c>
      <c r="G120" s="127" t="str">
        <f t="shared" si="78"/>
        <v/>
      </c>
      <c r="H120" s="127" t="str">
        <f t="shared" si="78"/>
        <v/>
      </c>
      <c r="I120" s="127" t="str">
        <f t="shared" si="78"/>
        <v/>
      </c>
      <c r="J120" s="127" t="str">
        <f t="shared" si="78"/>
        <v>excluído*</v>
      </c>
      <c r="K120" s="127" t="str">
        <f t="shared" si="78"/>
        <v>excluído*</v>
      </c>
      <c r="L120" s="127" t="str">
        <f t="shared" si="78"/>
        <v/>
      </c>
      <c r="M120" s="127" t="str">
        <f t="shared" si="78"/>
        <v/>
      </c>
      <c r="N120" s="127" t="str">
        <f t="shared" si="78"/>
        <v/>
      </c>
      <c r="O120" s="127" t="str">
        <f t="shared" si="78"/>
        <v/>
      </c>
      <c r="P120" s="127" t="str">
        <f t="shared" si="78"/>
        <v/>
      </c>
      <c r="Q120" s="127" t="str">
        <f t="shared" si="78"/>
        <v/>
      </c>
      <c r="R120" s="127">
        <f t="shared" si="78"/>
        <v>200.76</v>
      </c>
      <c r="S120" s="117">
        <f t="shared" si="70"/>
        <v>238.59</v>
      </c>
      <c r="T120" s="118"/>
      <c r="U120" s="130">
        <f t="shared" si="30"/>
        <v>23859</v>
      </c>
      <c r="V120" s="131"/>
    </row>
    <row r="121" ht="12.75" customHeight="1">
      <c r="A121" s="107">
        <f t="shared" si="21"/>
        <v>4</v>
      </c>
      <c r="B121" s="108" t="str">
        <f t="shared" si="22"/>
        <v>Peças</v>
      </c>
      <c r="C121" s="92" t="str">
        <f t="shared" ref="C121:D121" si="79">IF(C34="","",C34)</f>
        <v/>
      </c>
      <c r="D121" s="93" t="str">
        <f t="shared" si="79"/>
        <v/>
      </c>
      <c r="E121" s="110" t="str">
        <f t="shared" ref="E121:R121" si="80">IF(E34&gt;0,IF(AND($U34&lt;=E34,E34&lt;=$V34),E34,"excluído*"),"")</f>
        <v/>
      </c>
      <c r="F121" s="110" t="str">
        <f t="shared" si="80"/>
        <v/>
      </c>
      <c r="G121" s="110" t="str">
        <f t="shared" si="80"/>
        <v/>
      </c>
      <c r="H121" s="110" t="str">
        <f t="shared" si="80"/>
        <v/>
      </c>
      <c r="I121" s="110" t="str">
        <f t="shared" si="80"/>
        <v/>
      </c>
      <c r="J121" s="110" t="str">
        <f t="shared" si="80"/>
        <v/>
      </c>
      <c r="K121" s="110" t="str">
        <f t="shared" si="80"/>
        <v/>
      </c>
      <c r="L121" s="110" t="str">
        <f t="shared" si="80"/>
        <v/>
      </c>
      <c r="M121" s="110" t="str">
        <f t="shared" si="80"/>
        <v/>
      </c>
      <c r="N121" s="110" t="str">
        <f t="shared" si="80"/>
        <v/>
      </c>
      <c r="O121" s="110" t="str">
        <f t="shared" si="80"/>
        <v/>
      </c>
      <c r="P121" s="110" t="str">
        <f t="shared" si="80"/>
        <v/>
      </c>
      <c r="Q121" s="110" t="str">
        <f t="shared" si="80"/>
        <v/>
      </c>
      <c r="R121" s="111" t="str">
        <f t="shared" si="80"/>
        <v/>
      </c>
      <c r="S121" s="112" t="str">
        <f>IF(SUM(E121:G121)&gt;0,ROUND(AVERAGE(E121:G121),2),"")</f>
        <v/>
      </c>
      <c r="T121" s="112"/>
      <c r="U121" s="113" t="str">
        <f t="shared" si="30"/>
        <v/>
      </c>
      <c r="V121" s="114"/>
    </row>
    <row r="122" ht="12.75" customHeight="1">
      <c r="A122" s="115">
        <f t="shared" si="21"/>
        <v>43834</v>
      </c>
      <c r="B122" s="100" t="str">
        <f t="shared" si="22"/>
        <v>Motor de ventilação</v>
      </c>
      <c r="C122" s="101">
        <f t="shared" ref="C122:D122" si="81">IF(C35="","",C35)</f>
        <v>400</v>
      </c>
      <c r="D122" s="101" t="str">
        <f t="shared" si="81"/>
        <v>unid.</v>
      </c>
      <c r="E122" s="116">
        <f t="shared" ref="E122:R122" si="82">IF(E35&gt;0,IF(AND($U35&lt;=E35,E35&lt;=$V35),E35,"excluído*"),"")</f>
        <v>430</v>
      </c>
      <c r="F122" s="116">
        <f t="shared" si="82"/>
        <v>385</v>
      </c>
      <c r="G122" s="116">
        <f t="shared" si="82"/>
        <v>339.89</v>
      </c>
      <c r="H122" s="116">
        <f t="shared" si="82"/>
        <v>353.19</v>
      </c>
      <c r="I122" s="116" t="str">
        <f t="shared" si="82"/>
        <v>excluído*</v>
      </c>
      <c r="J122" s="116" t="str">
        <f t="shared" si="82"/>
        <v>excluído*</v>
      </c>
      <c r="K122" s="116">
        <f t="shared" si="82"/>
        <v>342</v>
      </c>
      <c r="L122" s="116">
        <f t="shared" si="82"/>
        <v>385.71</v>
      </c>
      <c r="M122" s="116">
        <f t="shared" si="82"/>
        <v>406.76</v>
      </c>
      <c r="N122" s="116">
        <f t="shared" si="82"/>
        <v>398</v>
      </c>
      <c r="O122" s="116" t="str">
        <f t="shared" si="82"/>
        <v>excluído*</v>
      </c>
      <c r="P122" s="116">
        <f t="shared" si="82"/>
        <v>433.33</v>
      </c>
      <c r="Q122" s="116">
        <f t="shared" si="82"/>
        <v>350</v>
      </c>
      <c r="R122" s="116">
        <f t="shared" si="82"/>
        <v>321.72</v>
      </c>
      <c r="S122" s="117">
        <f t="shared" ref="S122:S139" si="85">IF(SUM(E122:R122)&gt;0,ROUND(AVERAGE(E122:R122),2),"")</f>
        <v>376.87</v>
      </c>
      <c r="T122" s="118"/>
      <c r="U122" s="130">
        <f t="shared" si="30"/>
        <v>150748</v>
      </c>
      <c r="V122" s="131"/>
    </row>
    <row r="123" ht="12.75" customHeight="1">
      <c r="A123" s="115">
        <f t="shared" si="21"/>
        <v>43865</v>
      </c>
      <c r="B123" s="100" t="str">
        <f t="shared" si="22"/>
        <v>Bobina de válvula reversora</v>
      </c>
      <c r="C123" s="101">
        <f t="shared" ref="C123:D123" si="83">IF(C36="","",C36)</f>
        <v>40</v>
      </c>
      <c r="D123" s="101" t="str">
        <f t="shared" si="83"/>
        <v>unid.</v>
      </c>
      <c r="E123" s="121">
        <f t="shared" ref="E123:R123" si="84">IF(E36&gt;0,IF(AND($U36&lt;=E36,E36&lt;=$V36),E36,"excluído*"),"")</f>
        <v>230</v>
      </c>
      <c r="F123" s="121" t="str">
        <f t="shared" si="84"/>
        <v>excluído*</v>
      </c>
      <c r="G123" s="121">
        <f t="shared" si="84"/>
        <v>120</v>
      </c>
      <c r="H123" s="121" t="str">
        <f t="shared" si="84"/>
        <v>excluído*</v>
      </c>
      <c r="I123" s="121" t="str">
        <f t="shared" si="84"/>
        <v>excluído*</v>
      </c>
      <c r="J123" s="121">
        <f t="shared" si="84"/>
        <v>234.37</v>
      </c>
      <c r="K123" s="121" t="str">
        <f t="shared" si="84"/>
        <v>excluído*</v>
      </c>
      <c r="L123" s="121">
        <f t="shared" si="84"/>
        <v>200</v>
      </c>
      <c r="M123" s="121" t="str">
        <f t="shared" si="84"/>
        <v/>
      </c>
      <c r="N123" s="121" t="str">
        <f t="shared" si="84"/>
        <v/>
      </c>
      <c r="O123" s="121" t="str">
        <f t="shared" si="84"/>
        <v/>
      </c>
      <c r="P123" s="121" t="str">
        <f t="shared" si="84"/>
        <v/>
      </c>
      <c r="Q123" s="121" t="str">
        <f t="shared" si="84"/>
        <v/>
      </c>
      <c r="R123" s="121">
        <f t="shared" si="84"/>
        <v>169.1</v>
      </c>
      <c r="S123" s="117">
        <f t="shared" si="85"/>
        <v>190.69</v>
      </c>
      <c r="T123" s="118"/>
      <c r="U123" s="130">
        <f t="shared" si="30"/>
        <v>7627.6</v>
      </c>
      <c r="V123" s="131"/>
    </row>
    <row r="124" ht="12.75" customHeight="1">
      <c r="A124" s="115">
        <f t="shared" si="21"/>
        <v>43894</v>
      </c>
      <c r="B124" s="100" t="str">
        <f t="shared" si="22"/>
        <v>Válvula reversora completa</v>
      </c>
      <c r="C124" s="101">
        <f t="shared" ref="C124:D124" si="86">IF(C37="","",C37)</f>
        <v>40</v>
      </c>
      <c r="D124" s="101" t="str">
        <f t="shared" si="86"/>
        <v>unid.</v>
      </c>
      <c r="E124" s="121" t="str">
        <f t="shared" ref="E124:R124" si="87">IF(E37&gt;0,IF(AND($U37&lt;=E37,E37&lt;=$V37),E37,"excluído*"),"")</f>
        <v>excluído*</v>
      </c>
      <c r="F124" s="121">
        <f t="shared" si="87"/>
        <v>355</v>
      </c>
      <c r="G124" s="121" t="str">
        <f t="shared" si="87"/>
        <v>excluído*</v>
      </c>
      <c r="H124" s="121">
        <f t="shared" si="87"/>
        <v>357.8</v>
      </c>
      <c r="I124" s="121">
        <f t="shared" si="87"/>
        <v>458.3</v>
      </c>
      <c r="J124" s="121" t="str">
        <f t="shared" si="87"/>
        <v/>
      </c>
      <c r="K124" s="121" t="str">
        <f t="shared" si="87"/>
        <v/>
      </c>
      <c r="L124" s="121" t="str">
        <f t="shared" si="87"/>
        <v/>
      </c>
      <c r="M124" s="121" t="str">
        <f t="shared" si="87"/>
        <v/>
      </c>
      <c r="N124" s="121" t="str">
        <f t="shared" si="87"/>
        <v/>
      </c>
      <c r="O124" s="121" t="str">
        <f t="shared" si="87"/>
        <v/>
      </c>
      <c r="P124" s="121" t="str">
        <f t="shared" si="87"/>
        <v/>
      </c>
      <c r="Q124" s="121" t="str">
        <f t="shared" si="87"/>
        <v/>
      </c>
      <c r="R124" s="121">
        <f t="shared" si="87"/>
        <v>328.89</v>
      </c>
      <c r="S124" s="117">
        <f t="shared" si="85"/>
        <v>375</v>
      </c>
      <c r="T124" s="118"/>
      <c r="U124" s="130">
        <f t="shared" si="30"/>
        <v>15000</v>
      </c>
      <c r="V124" s="131"/>
    </row>
    <row r="125" ht="12.75" customHeight="1">
      <c r="A125" s="115">
        <f t="shared" si="21"/>
        <v>43925</v>
      </c>
      <c r="B125" s="100" t="str">
        <f t="shared" si="22"/>
        <v>Válvula reversora</v>
      </c>
      <c r="C125" s="101">
        <f t="shared" ref="C125:D125" si="88">IF(C38="","",C38)</f>
        <v>40</v>
      </c>
      <c r="D125" s="101" t="str">
        <f t="shared" si="88"/>
        <v>unid.</v>
      </c>
      <c r="E125" s="121" t="str">
        <f t="shared" ref="E125:R125" si="89">IF(E38&gt;0,IF(AND($U38&lt;=E38,E38&lt;=$V38),E38,"excluído*"),"")</f>
        <v>excluído*</v>
      </c>
      <c r="F125" s="121">
        <f t="shared" si="89"/>
        <v>355</v>
      </c>
      <c r="G125" s="121" t="str">
        <f t="shared" si="89"/>
        <v>excluído*</v>
      </c>
      <c r="H125" s="121" t="str">
        <f t="shared" si="89"/>
        <v/>
      </c>
      <c r="I125" s="121" t="str">
        <f t="shared" si="89"/>
        <v/>
      </c>
      <c r="J125" s="121" t="str">
        <f t="shared" si="89"/>
        <v/>
      </c>
      <c r="K125" s="121" t="str">
        <f t="shared" si="89"/>
        <v/>
      </c>
      <c r="L125" s="121" t="str">
        <f t="shared" si="89"/>
        <v/>
      </c>
      <c r="M125" s="121" t="str">
        <f t="shared" si="89"/>
        <v/>
      </c>
      <c r="N125" s="121" t="str">
        <f t="shared" si="89"/>
        <v/>
      </c>
      <c r="O125" s="121" t="str">
        <f t="shared" si="89"/>
        <v/>
      </c>
      <c r="P125" s="121" t="str">
        <f t="shared" si="89"/>
        <v/>
      </c>
      <c r="Q125" s="121" t="str">
        <f t="shared" si="89"/>
        <v/>
      </c>
      <c r="R125" s="121">
        <f t="shared" si="89"/>
        <v>291.12</v>
      </c>
      <c r="S125" s="117">
        <f t="shared" si="85"/>
        <v>323.06</v>
      </c>
      <c r="T125" s="118"/>
      <c r="U125" s="130">
        <f t="shared" si="30"/>
        <v>12922.4</v>
      </c>
      <c r="V125" s="131"/>
    </row>
    <row r="126" ht="12.75" customHeight="1">
      <c r="A126" s="115">
        <f t="shared" si="21"/>
        <v>43955</v>
      </c>
      <c r="B126" s="100" t="str">
        <f t="shared" si="22"/>
        <v>Turbina Springer / Consul/ Elgin/ LG</v>
      </c>
      <c r="C126" s="101">
        <f t="shared" ref="C126:D126" si="90">IF(C39="","",C39)</f>
        <v>40</v>
      </c>
      <c r="D126" s="101" t="str">
        <f t="shared" si="90"/>
        <v>unid.</v>
      </c>
      <c r="E126" s="121" t="str">
        <f t="shared" ref="E126:R126" si="91">IF(E39&gt;0,IF(AND($U39&lt;=E39,E39&lt;=$V39),E39,"excluído*"),"")</f>
        <v>excluído*</v>
      </c>
      <c r="F126" s="121" t="str">
        <f t="shared" si="91"/>
        <v>excluído*</v>
      </c>
      <c r="G126" s="121">
        <f t="shared" si="91"/>
        <v>212.3</v>
      </c>
      <c r="H126" s="121" t="str">
        <f t="shared" si="91"/>
        <v>excluído*</v>
      </c>
      <c r="I126" s="121" t="str">
        <f t="shared" si="91"/>
        <v>excluído*</v>
      </c>
      <c r="J126" s="121">
        <f t="shared" si="91"/>
        <v>366.67</v>
      </c>
      <c r="K126" s="121">
        <f t="shared" si="91"/>
        <v>379.5</v>
      </c>
      <c r="L126" s="121">
        <f t="shared" si="91"/>
        <v>393.18</v>
      </c>
      <c r="M126" s="121" t="str">
        <f t="shared" si="91"/>
        <v>excluído*</v>
      </c>
      <c r="N126" s="121" t="str">
        <f t="shared" si="91"/>
        <v/>
      </c>
      <c r="O126" s="121" t="str">
        <f t="shared" si="91"/>
        <v/>
      </c>
      <c r="P126" s="121" t="str">
        <f t="shared" si="91"/>
        <v/>
      </c>
      <c r="Q126" s="121" t="str">
        <f t="shared" si="91"/>
        <v/>
      </c>
      <c r="R126" s="121">
        <f t="shared" si="91"/>
        <v>380.21</v>
      </c>
      <c r="S126" s="117">
        <f t="shared" si="85"/>
        <v>346.37</v>
      </c>
      <c r="T126" s="118"/>
      <c r="U126" s="130">
        <f t="shared" si="30"/>
        <v>13854.8</v>
      </c>
      <c r="V126" s="131"/>
    </row>
    <row r="127" ht="12.75" customHeight="1">
      <c r="A127" s="115">
        <f t="shared" si="21"/>
        <v>43986</v>
      </c>
      <c r="B127" s="100" t="str">
        <f t="shared" si="22"/>
        <v>Turbina Gree /Komeco/ Trane</v>
      </c>
      <c r="C127" s="101">
        <f t="shared" ref="C127:D127" si="92">IF(C40="","",C40)</f>
        <v>40</v>
      </c>
      <c r="D127" s="101" t="str">
        <f t="shared" si="92"/>
        <v>unid.</v>
      </c>
      <c r="E127" s="121" t="str">
        <f t="shared" ref="E127:R127" si="93">IF(E40&gt;0,IF(AND($U40&lt;=E40,E40&lt;=$V40),E40,"excluído*"),"")</f>
        <v>excluído*</v>
      </c>
      <c r="F127" s="121">
        <f t="shared" si="93"/>
        <v>190</v>
      </c>
      <c r="G127" s="121">
        <f t="shared" si="93"/>
        <v>204.05</v>
      </c>
      <c r="H127" s="121">
        <f t="shared" si="93"/>
        <v>160</v>
      </c>
      <c r="I127" s="121" t="str">
        <f t="shared" si="93"/>
        <v/>
      </c>
      <c r="J127" s="121">
        <f t="shared" si="93"/>
        <v>247.9</v>
      </c>
      <c r="K127" s="121">
        <f t="shared" si="93"/>
        <v>197</v>
      </c>
      <c r="L127" s="121">
        <f t="shared" si="93"/>
        <v>240</v>
      </c>
      <c r="M127" s="121">
        <f t="shared" si="93"/>
        <v>366.67</v>
      </c>
      <c r="N127" s="121">
        <f t="shared" si="93"/>
        <v>286.7</v>
      </c>
      <c r="O127" s="121">
        <f t="shared" si="93"/>
        <v>309.89</v>
      </c>
      <c r="P127" s="121">
        <f t="shared" si="93"/>
        <v>379.5</v>
      </c>
      <c r="Q127" s="121">
        <f t="shared" si="93"/>
        <v>270.68</v>
      </c>
      <c r="R127" s="121">
        <f t="shared" si="93"/>
        <v>178.12</v>
      </c>
      <c r="S127" s="117">
        <f t="shared" si="85"/>
        <v>252.54</v>
      </c>
      <c r="T127" s="118"/>
      <c r="U127" s="130">
        <f t="shared" si="30"/>
        <v>10101.6</v>
      </c>
      <c r="V127" s="131"/>
    </row>
    <row r="128" ht="12.75" customHeight="1">
      <c r="A128" s="115">
        <f t="shared" si="21"/>
        <v>44016</v>
      </c>
      <c r="B128" s="100" t="str">
        <f t="shared" si="22"/>
        <v>Painel frontal Springer /Consul/ Elgin</v>
      </c>
      <c r="C128" s="101">
        <f t="shared" ref="C128:D128" si="94">IF(C41="","",C41)</f>
        <v>40</v>
      </c>
      <c r="D128" s="101" t="str">
        <f t="shared" si="94"/>
        <v>unid.</v>
      </c>
      <c r="E128" s="121" t="str">
        <f t="shared" ref="E128:R128" si="95">IF(E41&gt;0,IF(AND($U41&lt;=E41,E41&lt;=$V41),E41,"excluído*"),"")</f>
        <v>excluído*</v>
      </c>
      <c r="F128" s="121">
        <f t="shared" si="95"/>
        <v>315</v>
      </c>
      <c r="G128" s="121">
        <f t="shared" si="95"/>
        <v>119.99</v>
      </c>
      <c r="H128" s="121" t="str">
        <f t="shared" si="95"/>
        <v/>
      </c>
      <c r="I128" s="121" t="str">
        <f t="shared" si="95"/>
        <v/>
      </c>
      <c r="J128" s="121" t="str">
        <f t="shared" si="95"/>
        <v/>
      </c>
      <c r="K128" s="121" t="str">
        <f t="shared" si="95"/>
        <v/>
      </c>
      <c r="L128" s="121" t="str">
        <f t="shared" si="95"/>
        <v/>
      </c>
      <c r="M128" s="121" t="str">
        <f t="shared" si="95"/>
        <v/>
      </c>
      <c r="N128" s="121" t="str">
        <f t="shared" si="95"/>
        <v/>
      </c>
      <c r="O128" s="121" t="str">
        <f t="shared" si="95"/>
        <v/>
      </c>
      <c r="P128" s="121" t="str">
        <f t="shared" si="95"/>
        <v/>
      </c>
      <c r="Q128" s="121" t="str">
        <f t="shared" si="95"/>
        <v/>
      </c>
      <c r="R128" s="121">
        <f t="shared" si="95"/>
        <v>289.49</v>
      </c>
      <c r="S128" s="117">
        <f t="shared" si="85"/>
        <v>241.49</v>
      </c>
      <c r="T128" s="118"/>
      <c r="U128" s="130">
        <f t="shared" si="30"/>
        <v>9659.6</v>
      </c>
      <c r="V128" s="131"/>
    </row>
    <row r="129" ht="12.75" customHeight="1">
      <c r="A129" s="115">
        <f t="shared" si="21"/>
        <v>44047</v>
      </c>
      <c r="B129" s="100" t="str">
        <f t="shared" si="22"/>
        <v>Painel frontal LG/ Komeco /Trane</v>
      </c>
      <c r="C129" s="101">
        <f t="shared" ref="C129:D129" si="96">IF(C42="","",C42)</f>
        <v>40</v>
      </c>
      <c r="D129" s="101" t="str">
        <f t="shared" si="96"/>
        <v>unid.</v>
      </c>
      <c r="E129" s="121" t="str">
        <f t="shared" ref="E129:R129" si="97">IF(E42&gt;0,IF(AND($U42&lt;=E42,E42&lt;=$V42),E42,"excluído*"),"")</f>
        <v>excluído*</v>
      </c>
      <c r="F129" s="121">
        <f t="shared" si="97"/>
        <v>420</v>
      </c>
      <c r="G129" s="121">
        <f t="shared" si="97"/>
        <v>473</v>
      </c>
      <c r="H129" s="121">
        <f t="shared" si="97"/>
        <v>550.15</v>
      </c>
      <c r="I129" s="121" t="str">
        <f t="shared" si="97"/>
        <v/>
      </c>
      <c r="J129" s="121" t="str">
        <f t="shared" si="97"/>
        <v/>
      </c>
      <c r="K129" s="121" t="str">
        <f t="shared" si="97"/>
        <v/>
      </c>
      <c r="L129" s="121" t="str">
        <f t="shared" si="97"/>
        <v/>
      </c>
      <c r="M129" s="121" t="str">
        <f t="shared" si="97"/>
        <v/>
      </c>
      <c r="N129" s="121" t="str">
        <f t="shared" si="97"/>
        <v/>
      </c>
      <c r="O129" s="121" t="str">
        <f t="shared" si="97"/>
        <v/>
      </c>
      <c r="P129" s="121" t="str">
        <f t="shared" si="97"/>
        <v/>
      </c>
      <c r="Q129" s="121" t="str">
        <f t="shared" si="97"/>
        <v/>
      </c>
      <c r="R129" s="121" t="str">
        <f t="shared" si="97"/>
        <v>excluído*</v>
      </c>
      <c r="S129" s="117">
        <f t="shared" si="85"/>
        <v>481.05</v>
      </c>
      <c r="T129" s="118"/>
      <c r="U129" s="130">
        <f t="shared" si="30"/>
        <v>19242</v>
      </c>
      <c r="V129" s="131"/>
    </row>
    <row r="130" ht="12.75" customHeight="1">
      <c r="A130" s="115">
        <f t="shared" si="21"/>
        <v>44078</v>
      </c>
      <c r="B130" s="100" t="str">
        <f t="shared" si="22"/>
        <v>Painel frontal Eletrolux /York</v>
      </c>
      <c r="C130" s="101">
        <f t="shared" ref="C130:D130" si="98">IF(C43="","",C43)</f>
        <v>40</v>
      </c>
      <c r="D130" s="101" t="str">
        <f t="shared" si="98"/>
        <v>unid.</v>
      </c>
      <c r="E130" s="121" t="str">
        <f t="shared" ref="E130:R130" si="99">IF(E43&gt;0,IF(AND($U43&lt;=E43,E43&lt;=$V43),E43,"excluído*"),"")</f>
        <v>excluído*</v>
      </c>
      <c r="F130" s="121">
        <f t="shared" si="99"/>
        <v>425</v>
      </c>
      <c r="G130" s="121" t="str">
        <f t="shared" si="99"/>
        <v/>
      </c>
      <c r="H130" s="121" t="str">
        <f t="shared" si="99"/>
        <v/>
      </c>
      <c r="I130" s="121" t="str">
        <f t="shared" si="99"/>
        <v/>
      </c>
      <c r="J130" s="121" t="str">
        <f t="shared" si="99"/>
        <v/>
      </c>
      <c r="K130" s="121" t="str">
        <f t="shared" si="99"/>
        <v/>
      </c>
      <c r="L130" s="121" t="str">
        <f t="shared" si="99"/>
        <v/>
      </c>
      <c r="M130" s="121" t="str">
        <f t="shared" si="99"/>
        <v/>
      </c>
      <c r="N130" s="121" t="str">
        <f t="shared" si="99"/>
        <v/>
      </c>
      <c r="O130" s="121" t="str">
        <f t="shared" si="99"/>
        <v/>
      </c>
      <c r="P130" s="121" t="str">
        <f t="shared" si="99"/>
        <v/>
      </c>
      <c r="Q130" s="121" t="str">
        <f t="shared" si="99"/>
        <v/>
      </c>
      <c r="R130" s="121">
        <f t="shared" si="99"/>
        <v>298.7</v>
      </c>
      <c r="S130" s="117">
        <f t="shared" si="85"/>
        <v>361.85</v>
      </c>
      <c r="T130" s="118"/>
      <c r="U130" s="130">
        <f t="shared" si="30"/>
        <v>14474</v>
      </c>
      <c r="V130" s="131"/>
    </row>
    <row r="131" ht="12.75" customHeight="1">
      <c r="A131" s="115">
        <f t="shared" si="21"/>
        <v>44108</v>
      </c>
      <c r="B131" s="100" t="str">
        <f t="shared" si="22"/>
        <v>Condensador</v>
      </c>
      <c r="C131" s="101">
        <f t="shared" ref="C131:D131" si="100">IF(C44="","",C44)</f>
        <v>40</v>
      </c>
      <c r="D131" s="101" t="str">
        <f t="shared" si="100"/>
        <v>unid.</v>
      </c>
      <c r="E131" s="121">
        <f t="shared" ref="E131:R131" si="101">IF(E44&gt;0,IF(AND($U44&lt;=E44,E44&lt;=$V44),E44,"excluído*"),"")</f>
        <v>900</v>
      </c>
      <c r="F131" s="121">
        <f t="shared" si="101"/>
        <v>850</v>
      </c>
      <c r="G131" s="121">
        <f t="shared" si="101"/>
        <v>990</v>
      </c>
      <c r="H131" s="121" t="str">
        <f t="shared" si="101"/>
        <v>excluído*</v>
      </c>
      <c r="I131" s="121">
        <f t="shared" si="101"/>
        <v>1303.05</v>
      </c>
      <c r="J131" s="121">
        <f t="shared" si="101"/>
        <v>727</v>
      </c>
      <c r="K131" s="121">
        <f t="shared" si="101"/>
        <v>1350</v>
      </c>
      <c r="L131" s="121">
        <f t="shared" si="101"/>
        <v>700</v>
      </c>
      <c r="M131" s="121">
        <f t="shared" si="101"/>
        <v>1450</v>
      </c>
      <c r="N131" s="121" t="str">
        <f t="shared" si="101"/>
        <v>excluído*</v>
      </c>
      <c r="O131" s="121">
        <f t="shared" si="101"/>
        <v>1123.85</v>
      </c>
      <c r="P131" s="121">
        <f t="shared" si="101"/>
        <v>725</v>
      </c>
      <c r="Q131" s="121" t="str">
        <f t="shared" si="101"/>
        <v>excluído*</v>
      </c>
      <c r="R131" s="121">
        <f t="shared" si="101"/>
        <v>1057.17</v>
      </c>
      <c r="S131" s="117">
        <f t="shared" si="85"/>
        <v>1016.01</v>
      </c>
      <c r="T131" s="118"/>
      <c r="U131" s="130">
        <f t="shared" si="30"/>
        <v>40640.4</v>
      </c>
      <c r="V131" s="131"/>
    </row>
    <row r="132" ht="12.75" customHeight="1">
      <c r="A132" s="115">
        <f t="shared" si="21"/>
        <v>44139</v>
      </c>
      <c r="B132" s="100" t="str">
        <f t="shared" si="22"/>
        <v>Hélice do Ventilador</v>
      </c>
      <c r="C132" s="101">
        <f t="shared" ref="C132:D132" si="102">IF(C45="","",C45)</f>
        <v>40</v>
      </c>
      <c r="D132" s="101" t="str">
        <f t="shared" si="102"/>
        <v>unid.</v>
      </c>
      <c r="E132" s="121" t="str">
        <f t="shared" ref="E132:R132" si="103">IF(E45&gt;0,IF(AND($U45&lt;=E45,E45&lt;=$V45),E45,"excluído*"),"")</f>
        <v>excluído*</v>
      </c>
      <c r="F132" s="121">
        <f t="shared" si="103"/>
        <v>235.5</v>
      </c>
      <c r="G132" s="121">
        <f t="shared" si="103"/>
        <v>188.07</v>
      </c>
      <c r="H132" s="121" t="str">
        <f t="shared" si="103"/>
        <v>excluído*</v>
      </c>
      <c r="I132" s="121">
        <f t="shared" si="103"/>
        <v>175.09</v>
      </c>
      <c r="J132" s="121">
        <f t="shared" si="103"/>
        <v>240</v>
      </c>
      <c r="K132" s="121">
        <f t="shared" si="103"/>
        <v>247.9</v>
      </c>
      <c r="L132" s="121" t="str">
        <f t="shared" si="103"/>
        <v/>
      </c>
      <c r="M132" s="121" t="str">
        <f t="shared" si="103"/>
        <v/>
      </c>
      <c r="N132" s="121" t="str">
        <f t="shared" si="103"/>
        <v/>
      </c>
      <c r="O132" s="121" t="str">
        <f t="shared" si="103"/>
        <v/>
      </c>
      <c r="P132" s="121" t="str">
        <f t="shared" si="103"/>
        <v/>
      </c>
      <c r="Q132" s="121" t="str">
        <f t="shared" si="103"/>
        <v/>
      </c>
      <c r="R132" s="121">
        <f t="shared" si="103"/>
        <v>224.08</v>
      </c>
      <c r="S132" s="117">
        <f t="shared" si="85"/>
        <v>218.44</v>
      </c>
      <c r="T132" s="118"/>
      <c r="U132" s="130">
        <f t="shared" si="30"/>
        <v>8737.6</v>
      </c>
      <c r="V132" s="131"/>
    </row>
    <row r="133" ht="12.75" customHeight="1">
      <c r="A133" s="115">
        <f t="shared" si="21"/>
        <v>44169</v>
      </c>
      <c r="B133" s="100" t="str">
        <f t="shared" si="22"/>
        <v>Cabo de alimentação elétrica com plugue</v>
      </c>
      <c r="C133" s="101">
        <f t="shared" ref="C133:D133" si="104">IF(C46="","",C46)</f>
        <v>40</v>
      </c>
      <c r="D133" s="101" t="str">
        <f t="shared" si="104"/>
        <v>unid.</v>
      </c>
      <c r="E133" s="121" t="str">
        <f t="shared" ref="E133:R133" si="105">IF(E46&gt;0,IF(AND($U46&lt;=E46,E46&lt;=$V46),E46,"excluído*"),"")</f>
        <v>excluído*</v>
      </c>
      <c r="F133" s="121" t="str">
        <f t="shared" si="105"/>
        <v>excluído*</v>
      </c>
      <c r="G133" s="121">
        <f t="shared" si="105"/>
        <v>18.5</v>
      </c>
      <c r="H133" s="121" t="str">
        <f t="shared" si="105"/>
        <v/>
      </c>
      <c r="I133" s="121" t="str">
        <f t="shared" si="105"/>
        <v/>
      </c>
      <c r="J133" s="121">
        <f t="shared" si="105"/>
        <v>60.83</v>
      </c>
      <c r="K133" s="121">
        <f t="shared" si="105"/>
        <v>73.33</v>
      </c>
      <c r="L133" s="121" t="str">
        <f t="shared" si="105"/>
        <v/>
      </c>
      <c r="M133" s="121" t="str">
        <f t="shared" si="105"/>
        <v/>
      </c>
      <c r="N133" s="121" t="str">
        <f t="shared" si="105"/>
        <v/>
      </c>
      <c r="O133" s="121" t="str">
        <f t="shared" si="105"/>
        <v/>
      </c>
      <c r="P133" s="121" t="str">
        <f t="shared" si="105"/>
        <v/>
      </c>
      <c r="Q133" s="121" t="str">
        <f t="shared" si="105"/>
        <v/>
      </c>
      <c r="R133" s="121">
        <f t="shared" si="105"/>
        <v>41.6</v>
      </c>
      <c r="S133" s="117">
        <f t="shared" si="85"/>
        <v>48.57</v>
      </c>
      <c r="T133" s="118"/>
      <c r="U133" s="130">
        <f t="shared" si="30"/>
        <v>1942.8</v>
      </c>
      <c r="V133" s="131"/>
    </row>
    <row r="134" ht="12.75" customHeight="1">
      <c r="A134" s="126" t="str">
        <f t="shared" si="21"/>
        <v>4.13</v>
      </c>
      <c r="B134" s="100" t="str">
        <f t="shared" si="22"/>
        <v>Calço de borracha antivibração</v>
      </c>
      <c r="C134" s="101">
        <f t="shared" ref="C134:D134" si="106">IF(C47="","",C47)</f>
        <v>30</v>
      </c>
      <c r="D134" s="101" t="str">
        <f t="shared" si="106"/>
        <v>unid.</v>
      </c>
      <c r="E134" s="121">
        <f t="shared" ref="E134:R134" si="107">IF(E47&gt;0,IF(AND($U47&lt;=E47,E47&lt;=$V47),E47,"excluído*"),"")</f>
        <v>35</v>
      </c>
      <c r="F134" s="121">
        <f t="shared" si="107"/>
        <v>8.95</v>
      </c>
      <c r="G134" s="121">
        <f t="shared" si="107"/>
        <v>22.8</v>
      </c>
      <c r="H134" s="121">
        <f t="shared" si="107"/>
        <v>14.6</v>
      </c>
      <c r="I134" s="121">
        <f t="shared" si="107"/>
        <v>19.8</v>
      </c>
      <c r="J134" s="121" t="str">
        <f t="shared" si="107"/>
        <v>excluído*</v>
      </c>
      <c r="K134" s="121" t="str">
        <f t="shared" si="107"/>
        <v>excluído*</v>
      </c>
      <c r="L134" s="121">
        <f t="shared" si="107"/>
        <v>8</v>
      </c>
      <c r="M134" s="121">
        <f t="shared" si="107"/>
        <v>23.62</v>
      </c>
      <c r="N134" s="121" t="str">
        <f t="shared" si="107"/>
        <v/>
      </c>
      <c r="O134" s="121" t="str">
        <f t="shared" si="107"/>
        <v/>
      </c>
      <c r="P134" s="121" t="str">
        <f t="shared" si="107"/>
        <v/>
      </c>
      <c r="Q134" s="121" t="str">
        <f t="shared" si="107"/>
        <v/>
      </c>
      <c r="R134" s="121">
        <f t="shared" si="107"/>
        <v>17.56</v>
      </c>
      <c r="S134" s="117">
        <f t="shared" si="85"/>
        <v>18.79</v>
      </c>
      <c r="T134" s="118"/>
      <c r="U134" s="130">
        <f t="shared" si="30"/>
        <v>563.7</v>
      </c>
      <c r="V134" s="131"/>
    </row>
    <row r="135" ht="12.75" customHeight="1">
      <c r="A135" s="126" t="str">
        <f t="shared" si="21"/>
        <v>4.14</v>
      </c>
      <c r="B135" s="100" t="str">
        <f t="shared" si="22"/>
        <v>Filtro secador</v>
      </c>
      <c r="C135" s="101">
        <f t="shared" ref="C135:D135" si="108">IF(C48="","",C48)</f>
        <v>30</v>
      </c>
      <c r="D135" s="101" t="str">
        <f t="shared" si="108"/>
        <v>unid.</v>
      </c>
      <c r="E135" s="121">
        <f t="shared" ref="E135:R135" si="109">IF(E48&gt;0,IF(AND($U48&lt;=E48,E48&lt;=$V48),E48,"excluído*"),"")</f>
        <v>80</v>
      </c>
      <c r="F135" s="121" t="str">
        <f t="shared" si="109"/>
        <v>excluído*</v>
      </c>
      <c r="G135" s="121">
        <f t="shared" si="109"/>
        <v>32.99</v>
      </c>
      <c r="H135" s="121">
        <f t="shared" si="109"/>
        <v>59.99</v>
      </c>
      <c r="I135" s="121">
        <f t="shared" si="109"/>
        <v>71.77</v>
      </c>
      <c r="J135" s="121">
        <f t="shared" si="109"/>
        <v>40</v>
      </c>
      <c r="K135" s="121" t="str">
        <f t="shared" si="109"/>
        <v>excluído*</v>
      </c>
      <c r="L135" s="121">
        <f t="shared" si="109"/>
        <v>59.9</v>
      </c>
      <c r="M135" s="121">
        <f t="shared" si="109"/>
        <v>98</v>
      </c>
      <c r="N135" s="121" t="str">
        <f t="shared" si="109"/>
        <v/>
      </c>
      <c r="O135" s="121" t="str">
        <f t="shared" si="109"/>
        <v/>
      </c>
      <c r="P135" s="121" t="str">
        <f t="shared" si="109"/>
        <v/>
      </c>
      <c r="Q135" s="121" t="str">
        <f t="shared" si="109"/>
        <v/>
      </c>
      <c r="R135" s="121">
        <f t="shared" si="109"/>
        <v>82.79</v>
      </c>
      <c r="S135" s="117">
        <f t="shared" si="85"/>
        <v>65.68</v>
      </c>
      <c r="T135" s="118"/>
      <c r="U135" s="130">
        <f t="shared" si="30"/>
        <v>1970.4</v>
      </c>
      <c r="V135" s="131"/>
    </row>
    <row r="136" ht="12.75" customHeight="1">
      <c r="A136" s="126" t="str">
        <f t="shared" si="21"/>
        <v>4.15</v>
      </c>
      <c r="B136" s="100" t="str">
        <f t="shared" si="22"/>
        <v>Disjuntor</v>
      </c>
      <c r="C136" s="101">
        <f t="shared" ref="C136:D136" si="110">IF(C49="","",C49)</f>
        <v>30</v>
      </c>
      <c r="D136" s="101" t="str">
        <f t="shared" si="110"/>
        <v>unid.</v>
      </c>
      <c r="E136" s="121" t="str">
        <f t="shared" ref="E136:R136" si="111">IF(E49&gt;0,IF(AND($U49&lt;=E49,E49&lt;=$V49),E49,"excluído*"),"")</f>
        <v>excluído*</v>
      </c>
      <c r="F136" s="121" t="str">
        <f t="shared" si="111"/>
        <v>excluído*</v>
      </c>
      <c r="G136" s="121" t="str">
        <f t="shared" si="111"/>
        <v>excluído*</v>
      </c>
      <c r="H136" s="121" t="str">
        <f t="shared" si="111"/>
        <v>excluído*</v>
      </c>
      <c r="I136" s="121" t="str">
        <f t="shared" si="111"/>
        <v>excluído*</v>
      </c>
      <c r="J136" s="121">
        <f t="shared" si="111"/>
        <v>100</v>
      </c>
      <c r="K136" s="121">
        <f t="shared" si="111"/>
        <v>126.5</v>
      </c>
      <c r="L136" s="121" t="str">
        <f t="shared" si="111"/>
        <v>excluído*</v>
      </c>
      <c r="M136" s="121">
        <f t="shared" si="111"/>
        <v>106.7</v>
      </c>
      <c r="N136" s="121">
        <f t="shared" si="111"/>
        <v>90.58</v>
      </c>
      <c r="O136" s="121">
        <f t="shared" si="111"/>
        <v>90.5</v>
      </c>
      <c r="P136" s="121">
        <f t="shared" si="111"/>
        <v>87.52</v>
      </c>
      <c r="Q136" s="121" t="str">
        <f t="shared" si="111"/>
        <v>excluído*</v>
      </c>
      <c r="R136" s="121">
        <f t="shared" si="111"/>
        <v>98.91</v>
      </c>
      <c r="S136" s="117">
        <f t="shared" si="85"/>
        <v>100.1</v>
      </c>
      <c r="T136" s="118"/>
      <c r="U136" s="130">
        <f t="shared" si="30"/>
        <v>3003</v>
      </c>
      <c r="V136" s="131"/>
    </row>
    <row r="137" ht="12.75" customHeight="1">
      <c r="A137" s="126" t="str">
        <f t="shared" si="21"/>
        <v>4.16</v>
      </c>
      <c r="B137" s="100" t="str">
        <f t="shared" si="22"/>
        <v>Contatora</v>
      </c>
      <c r="C137" s="101">
        <f t="shared" ref="C137:D137" si="112">IF(C50="","",C50)</f>
        <v>30</v>
      </c>
      <c r="D137" s="101" t="str">
        <f t="shared" si="112"/>
        <v>unid.</v>
      </c>
      <c r="E137" s="121">
        <f t="shared" ref="E137:R137" si="113">IF(E50&gt;0,IF(AND($U50&lt;=E50,E50&lt;=$V50),E50,"excluído*"),"")</f>
        <v>60</v>
      </c>
      <c r="F137" s="121" t="str">
        <f t="shared" si="113"/>
        <v>excluído*</v>
      </c>
      <c r="G137" s="121">
        <f t="shared" si="113"/>
        <v>48.3</v>
      </c>
      <c r="H137" s="121">
        <f t="shared" si="113"/>
        <v>90.9</v>
      </c>
      <c r="I137" s="121">
        <f t="shared" si="113"/>
        <v>160.44</v>
      </c>
      <c r="J137" s="121">
        <f t="shared" si="113"/>
        <v>120</v>
      </c>
      <c r="K137" s="121">
        <f t="shared" si="113"/>
        <v>89</v>
      </c>
      <c r="L137" s="121" t="str">
        <f t="shared" si="113"/>
        <v/>
      </c>
      <c r="M137" s="121" t="str">
        <f t="shared" si="113"/>
        <v/>
      </c>
      <c r="N137" s="121" t="str">
        <f t="shared" si="113"/>
        <v/>
      </c>
      <c r="O137" s="121" t="str">
        <f t="shared" si="113"/>
        <v/>
      </c>
      <c r="P137" s="121" t="str">
        <f t="shared" si="113"/>
        <v/>
      </c>
      <c r="Q137" s="121" t="str">
        <f t="shared" si="113"/>
        <v/>
      </c>
      <c r="R137" s="121">
        <f t="shared" si="113"/>
        <v>65.2</v>
      </c>
      <c r="S137" s="117">
        <f t="shared" si="85"/>
        <v>90.55</v>
      </c>
      <c r="T137" s="118"/>
      <c r="U137" s="130">
        <f t="shared" si="30"/>
        <v>2716.5</v>
      </c>
      <c r="V137" s="131"/>
    </row>
    <row r="138" ht="12.75" customHeight="1">
      <c r="A138" s="126" t="str">
        <f t="shared" si="21"/>
        <v>4.17</v>
      </c>
      <c r="B138" s="100" t="str">
        <f t="shared" si="22"/>
        <v>Canaletas de PVC para passagem de fiação</v>
      </c>
      <c r="C138" s="101">
        <f t="shared" ref="C138:D138" si="114">IF(C51="","",C51)</f>
        <v>30</v>
      </c>
      <c r="D138" s="101" t="str">
        <f t="shared" si="114"/>
        <v>unid.</v>
      </c>
      <c r="E138" s="121" t="str">
        <f t="shared" ref="E138:R138" si="115">IF(E51&gt;0,IF(AND($U51&lt;=E51,E51&lt;=$V51),E51,"excluído*"),"")</f>
        <v>excluído*</v>
      </c>
      <c r="F138" s="121">
        <f t="shared" si="115"/>
        <v>42</v>
      </c>
      <c r="G138" s="121" t="str">
        <f t="shared" si="115"/>
        <v>excluído*</v>
      </c>
      <c r="H138" s="121">
        <f t="shared" si="115"/>
        <v>31.9</v>
      </c>
      <c r="I138" s="121">
        <f t="shared" si="115"/>
        <v>37.05</v>
      </c>
      <c r="J138" s="121" t="str">
        <f t="shared" si="115"/>
        <v/>
      </c>
      <c r="K138" s="121" t="str">
        <f t="shared" si="115"/>
        <v/>
      </c>
      <c r="L138" s="121" t="str">
        <f t="shared" si="115"/>
        <v/>
      </c>
      <c r="M138" s="121" t="str">
        <f t="shared" si="115"/>
        <v/>
      </c>
      <c r="N138" s="121" t="str">
        <f t="shared" si="115"/>
        <v/>
      </c>
      <c r="O138" s="121" t="str">
        <f t="shared" si="115"/>
        <v/>
      </c>
      <c r="P138" s="121" t="str">
        <f t="shared" si="115"/>
        <v/>
      </c>
      <c r="Q138" s="121" t="str">
        <f t="shared" si="115"/>
        <v/>
      </c>
      <c r="R138" s="121">
        <f t="shared" si="115"/>
        <v>29.87</v>
      </c>
      <c r="S138" s="117">
        <f t="shared" si="85"/>
        <v>35.21</v>
      </c>
      <c r="T138" s="118"/>
      <c r="U138" s="130">
        <f t="shared" si="30"/>
        <v>1056.3</v>
      </c>
      <c r="V138" s="131"/>
    </row>
    <row r="139" ht="12.75" customHeight="1">
      <c r="A139" s="126" t="str">
        <f t="shared" si="21"/>
        <v>4.18</v>
      </c>
      <c r="B139" s="100" t="str">
        <f t="shared" si="22"/>
        <v>Plugue e tomada</v>
      </c>
      <c r="C139" s="101">
        <f t="shared" ref="C139:D139" si="116">IF(C52="","",C52)</f>
        <v>30</v>
      </c>
      <c r="D139" s="101" t="str">
        <f t="shared" si="116"/>
        <v>unid.</v>
      </c>
      <c r="E139" s="127">
        <f t="shared" ref="E139:R139" si="117">IF(E52&gt;0,IF(AND($U52&lt;=E52,E52&lt;=$V52),E52,"excluído*"),"")</f>
        <v>35</v>
      </c>
      <c r="F139" s="127" t="str">
        <f t="shared" si="117"/>
        <v>excluído*</v>
      </c>
      <c r="G139" s="127">
        <f t="shared" si="117"/>
        <v>25.39</v>
      </c>
      <c r="H139" s="127">
        <f t="shared" si="117"/>
        <v>31.2</v>
      </c>
      <c r="I139" s="127" t="str">
        <f t="shared" si="117"/>
        <v>excluído*</v>
      </c>
      <c r="J139" s="127" t="str">
        <f t="shared" si="117"/>
        <v/>
      </c>
      <c r="K139" s="127" t="str">
        <f t="shared" si="117"/>
        <v/>
      </c>
      <c r="L139" s="127" t="str">
        <f t="shared" si="117"/>
        <v/>
      </c>
      <c r="M139" s="127" t="str">
        <f t="shared" si="117"/>
        <v/>
      </c>
      <c r="N139" s="127" t="str">
        <f t="shared" si="117"/>
        <v/>
      </c>
      <c r="O139" s="127" t="str">
        <f t="shared" si="117"/>
        <v/>
      </c>
      <c r="P139" s="127" t="str">
        <f t="shared" si="117"/>
        <v/>
      </c>
      <c r="Q139" s="127" t="str">
        <f t="shared" si="117"/>
        <v/>
      </c>
      <c r="R139" s="127">
        <f t="shared" si="117"/>
        <v>20.02</v>
      </c>
      <c r="S139" s="117">
        <f t="shared" si="85"/>
        <v>27.9</v>
      </c>
      <c r="T139" s="118"/>
      <c r="U139" s="130">
        <f t="shared" si="30"/>
        <v>837</v>
      </c>
      <c r="V139" s="131"/>
    </row>
    <row r="140" ht="12.75" customHeight="1">
      <c r="A140" s="107">
        <f t="shared" si="21"/>
        <v>5</v>
      </c>
      <c r="B140" s="133" t="str">
        <f t="shared" si="22"/>
        <v>Peças para evaporador e condensador</v>
      </c>
      <c r="C140" s="92" t="str">
        <f t="shared" ref="C140:D140" si="118">C53</f>
        <v/>
      </c>
      <c r="D140" s="93" t="str">
        <f t="shared" si="118"/>
        <v/>
      </c>
      <c r="E140" s="110" t="str">
        <f t="shared" ref="E140:R140" si="119">IF(E53&gt;0,IF(AND($U53&lt;=E53,E53&lt;=$V53),E53,"excluído*"),"")</f>
        <v/>
      </c>
      <c r="F140" s="110" t="str">
        <f t="shared" si="119"/>
        <v/>
      </c>
      <c r="G140" s="110" t="str">
        <f t="shared" si="119"/>
        <v/>
      </c>
      <c r="H140" s="110" t="str">
        <f t="shared" si="119"/>
        <v/>
      </c>
      <c r="I140" s="110" t="str">
        <f t="shared" si="119"/>
        <v/>
      </c>
      <c r="J140" s="110" t="str">
        <f t="shared" si="119"/>
        <v/>
      </c>
      <c r="K140" s="110" t="str">
        <f t="shared" si="119"/>
        <v/>
      </c>
      <c r="L140" s="110" t="str">
        <f t="shared" si="119"/>
        <v/>
      </c>
      <c r="M140" s="110" t="str">
        <f t="shared" si="119"/>
        <v/>
      </c>
      <c r="N140" s="110" t="str">
        <f t="shared" si="119"/>
        <v/>
      </c>
      <c r="O140" s="110" t="str">
        <f t="shared" si="119"/>
        <v/>
      </c>
      <c r="P140" s="110" t="str">
        <f t="shared" si="119"/>
        <v/>
      </c>
      <c r="Q140" s="110" t="str">
        <f t="shared" si="119"/>
        <v/>
      </c>
      <c r="R140" s="111" t="str">
        <f t="shared" si="119"/>
        <v/>
      </c>
      <c r="S140" s="112" t="str">
        <f>IF(SUM(E140:G140)&gt;0,ROUND(AVERAGE(E140:G140),2),"")</f>
        <v/>
      </c>
      <c r="T140" s="112"/>
      <c r="U140" s="113" t="str">
        <f t="shared" si="30"/>
        <v/>
      </c>
      <c r="V140" s="114"/>
    </row>
    <row r="141" ht="12.75" customHeight="1">
      <c r="A141" s="115">
        <f t="shared" si="21"/>
        <v>43835</v>
      </c>
      <c r="B141" s="100" t="str">
        <f t="shared" si="22"/>
        <v>Bucha do coxim da turbina</v>
      </c>
      <c r="C141" s="101">
        <f t="shared" ref="C141:D141" si="120">IF(C54="","",C54)</f>
        <v>10</v>
      </c>
      <c r="D141" s="101" t="str">
        <f t="shared" si="120"/>
        <v>unid.</v>
      </c>
      <c r="E141" s="116" t="str">
        <f t="shared" ref="E141:R141" si="121">IF(E54&gt;0,IF(AND($U54&lt;=E54,E54&lt;=$V54),E54,"excluído*"),"")</f>
        <v>excluído*</v>
      </c>
      <c r="F141" s="116" t="str">
        <f t="shared" si="121"/>
        <v>excluído*</v>
      </c>
      <c r="G141" s="116">
        <f t="shared" si="121"/>
        <v>49.9</v>
      </c>
      <c r="H141" s="116">
        <f t="shared" si="121"/>
        <v>48.9</v>
      </c>
      <c r="I141" s="116">
        <f t="shared" si="121"/>
        <v>35.1</v>
      </c>
      <c r="J141" s="116" t="str">
        <f t="shared" si="121"/>
        <v/>
      </c>
      <c r="K141" s="116" t="str">
        <f t="shared" si="121"/>
        <v/>
      </c>
      <c r="L141" s="116" t="str">
        <f t="shared" si="121"/>
        <v/>
      </c>
      <c r="M141" s="116" t="str">
        <f t="shared" si="121"/>
        <v/>
      </c>
      <c r="N141" s="116" t="str">
        <f t="shared" si="121"/>
        <v/>
      </c>
      <c r="O141" s="116" t="str">
        <f t="shared" si="121"/>
        <v/>
      </c>
      <c r="P141" s="116" t="str">
        <f t="shared" si="121"/>
        <v/>
      </c>
      <c r="Q141" s="116" t="str">
        <f t="shared" si="121"/>
        <v/>
      </c>
      <c r="R141" s="116">
        <f t="shared" si="121"/>
        <v>46.19</v>
      </c>
      <c r="S141" s="117">
        <f t="shared" ref="S141:S172" si="124">IF(SUM(E141:R141)&gt;0,ROUND(AVERAGE(E141:R141),2),"")</f>
        <v>45.02</v>
      </c>
      <c r="T141" s="118"/>
      <c r="U141" s="130">
        <f t="shared" si="30"/>
        <v>450.2</v>
      </c>
      <c r="V141" s="131"/>
    </row>
    <row r="142" ht="12.75" customHeight="1">
      <c r="A142" s="115">
        <f t="shared" si="21"/>
        <v>43866</v>
      </c>
      <c r="B142" s="100" t="str">
        <f t="shared" si="22"/>
        <v>Coxim da turbina</v>
      </c>
      <c r="C142" s="101">
        <f t="shared" ref="C142:D142" si="122">IF(C55="","",C55)</f>
        <v>10</v>
      </c>
      <c r="D142" s="101" t="str">
        <f t="shared" si="122"/>
        <v>unid.</v>
      </c>
      <c r="E142" s="121" t="str">
        <f t="shared" ref="E142:R142" si="123">IF(E55&gt;0,IF(AND($U55&lt;=E55,E55&lt;=$V55),E55,"excluído*"),"")</f>
        <v>excluído*</v>
      </c>
      <c r="F142" s="121">
        <f t="shared" si="123"/>
        <v>38.9</v>
      </c>
      <c r="G142" s="121">
        <f t="shared" si="123"/>
        <v>23.01</v>
      </c>
      <c r="H142" s="121">
        <f t="shared" si="123"/>
        <v>30</v>
      </c>
      <c r="I142" s="121" t="str">
        <f t="shared" si="123"/>
        <v>excluído*</v>
      </c>
      <c r="J142" s="121" t="str">
        <f t="shared" si="123"/>
        <v/>
      </c>
      <c r="K142" s="121" t="str">
        <f t="shared" si="123"/>
        <v/>
      </c>
      <c r="L142" s="121" t="str">
        <f t="shared" si="123"/>
        <v/>
      </c>
      <c r="M142" s="121" t="str">
        <f t="shared" si="123"/>
        <v/>
      </c>
      <c r="N142" s="121" t="str">
        <f t="shared" si="123"/>
        <v/>
      </c>
      <c r="O142" s="121" t="str">
        <f t="shared" si="123"/>
        <v/>
      </c>
      <c r="P142" s="121" t="str">
        <f t="shared" si="123"/>
        <v/>
      </c>
      <c r="Q142" s="121" t="str">
        <f t="shared" si="123"/>
        <v/>
      </c>
      <c r="R142" s="121">
        <f t="shared" si="123"/>
        <v>35.41</v>
      </c>
      <c r="S142" s="117">
        <f t="shared" si="124"/>
        <v>31.83</v>
      </c>
      <c r="T142" s="118"/>
      <c r="U142" s="130">
        <f t="shared" si="30"/>
        <v>318.3</v>
      </c>
      <c r="V142" s="131"/>
    </row>
    <row r="143" ht="12.75" customHeight="1">
      <c r="A143" s="115">
        <f t="shared" si="21"/>
        <v>43895</v>
      </c>
      <c r="B143" s="100" t="str">
        <f t="shared" si="22"/>
        <v>Bandeja do dreno</v>
      </c>
      <c r="C143" s="101">
        <f t="shared" ref="C143:D143" si="125">IF(C56="","",C56)</f>
        <v>10</v>
      </c>
      <c r="D143" s="101" t="str">
        <f t="shared" si="125"/>
        <v>unid.</v>
      </c>
      <c r="E143" s="121" t="str">
        <f t="shared" ref="E143:R143" si="126">IF(E56&gt;0,IF(AND($U56&lt;=E56,E56&lt;=$V56),E56,"excluído*"),"")</f>
        <v>excluído*</v>
      </c>
      <c r="F143" s="121" t="str">
        <f t="shared" si="126"/>
        <v>excluído*</v>
      </c>
      <c r="G143" s="121">
        <f t="shared" si="126"/>
        <v>134.9</v>
      </c>
      <c r="H143" s="121">
        <f t="shared" si="126"/>
        <v>124.99</v>
      </c>
      <c r="I143" s="121">
        <f t="shared" si="126"/>
        <v>194.99</v>
      </c>
      <c r="J143" s="121" t="str">
        <f t="shared" si="126"/>
        <v/>
      </c>
      <c r="K143" s="121" t="str">
        <f t="shared" si="126"/>
        <v/>
      </c>
      <c r="L143" s="121" t="str">
        <f t="shared" si="126"/>
        <v/>
      </c>
      <c r="M143" s="121" t="str">
        <f t="shared" si="126"/>
        <v/>
      </c>
      <c r="N143" s="121" t="str">
        <f t="shared" si="126"/>
        <v/>
      </c>
      <c r="O143" s="121" t="str">
        <f t="shared" si="126"/>
        <v/>
      </c>
      <c r="P143" s="121" t="str">
        <f t="shared" si="126"/>
        <v/>
      </c>
      <c r="Q143" s="121" t="str">
        <f t="shared" si="126"/>
        <v/>
      </c>
      <c r="R143" s="121">
        <f t="shared" si="126"/>
        <v>164.85</v>
      </c>
      <c r="S143" s="117">
        <f t="shared" si="124"/>
        <v>154.93</v>
      </c>
      <c r="T143" s="118"/>
      <c r="U143" s="130">
        <f t="shared" si="30"/>
        <v>1549.3</v>
      </c>
      <c r="V143" s="131"/>
    </row>
    <row r="144" ht="12.75" customHeight="1">
      <c r="A144" s="115">
        <f t="shared" si="21"/>
        <v>43926</v>
      </c>
      <c r="B144" s="100" t="str">
        <f t="shared" si="22"/>
        <v>Aletas</v>
      </c>
      <c r="C144" s="101">
        <f t="shared" ref="C144:D144" si="127">IF(C57="","",C57)</f>
        <v>10</v>
      </c>
      <c r="D144" s="101" t="str">
        <f t="shared" si="127"/>
        <v>unid.</v>
      </c>
      <c r="E144" s="121">
        <f t="shared" ref="E144:R144" si="128">IF(E57&gt;0,IF(AND($U57&lt;=E57,E57&lt;=$V57),E57,"excluído*"),"")</f>
        <v>130</v>
      </c>
      <c r="F144" s="121">
        <f t="shared" si="128"/>
        <v>142.5</v>
      </c>
      <c r="G144" s="121" t="str">
        <f t="shared" si="128"/>
        <v>excluído*</v>
      </c>
      <c r="H144" s="121">
        <f t="shared" si="128"/>
        <v>64.99</v>
      </c>
      <c r="I144" s="121" t="str">
        <f t="shared" si="128"/>
        <v>excluído*</v>
      </c>
      <c r="J144" s="121" t="str">
        <f t="shared" si="128"/>
        <v/>
      </c>
      <c r="K144" s="121" t="str">
        <f t="shared" si="128"/>
        <v/>
      </c>
      <c r="L144" s="121" t="str">
        <f t="shared" si="128"/>
        <v/>
      </c>
      <c r="M144" s="121" t="str">
        <f t="shared" si="128"/>
        <v/>
      </c>
      <c r="N144" s="121" t="str">
        <f t="shared" si="128"/>
        <v/>
      </c>
      <c r="O144" s="121" t="str">
        <f t="shared" si="128"/>
        <v/>
      </c>
      <c r="P144" s="121" t="str">
        <f t="shared" si="128"/>
        <v/>
      </c>
      <c r="Q144" s="121" t="str">
        <f t="shared" si="128"/>
        <v/>
      </c>
      <c r="R144" s="121">
        <f t="shared" si="128"/>
        <v>74.56</v>
      </c>
      <c r="S144" s="117">
        <f t="shared" si="124"/>
        <v>103.01</v>
      </c>
      <c r="T144" s="118"/>
      <c r="U144" s="130">
        <f t="shared" si="30"/>
        <v>1030.1</v>
      </c>
      <c r="V144" s="131"/>
    </row>
    <row r="145" ht="12.75" customHeight="1">
      <c r="A145" s="115">
        <f t="shared" si="21"/>
        <v>43956</v>
      </c>
      <c r="B145" s="100" t="str">
        <f t="shared" si="22"/>
        <v>Conector</v>
      </c>
      <c r="C145" s="101">
        <f t="shared" ref="C145:D145" si="129">IF(C58="","",C58)</f>
        <v>10</v>
      </c>
      <c r="D145" s="101" t="str">
        <f t="shared" si="129"/>
        <v>unid.</v>
      </c>
      <c r="E145" s="121" t="str">
        <f t="shared" ref="E145:R145" si="130">IF(E58&gt;0,IF(AND($U58&lt;=E58,E58&lt;=$V58),E58,"excluído*"),"")</f>
        <v>excluído*</v>
      </c>
      <c r="F145" s="121">
        <f t="shared" si="130"/>
        <v>2.15</v>
      </c>
      <c r="G145" s="121">
        <f t="shared" si="130"/>
        <v>10.11</v>
      </c>
      <c r="H145" s="121">
        <f t="shared" si="130"/>
        <v>2.64</v>
      </c>
      <c r="I145" s="121">
        <f t="shared" si="130"/>
        <v>2.93</v>
      </c>
      <c r="J145" s="121" t="str">
        <f t="shared" si="130"/>
        <v/>
      </c>
      <c r="K145" s="121" t="str">
        <f t="shared" si="130"/>
        <v/>
      </c>
      <c r="L145" s="121" t="str">
        <f t="shared" si="130"/>
        <v/>
      </c>
      <c r="M145" s="121" t="str">
        <f t="shared" si="130"/>
        <v/>
      </c>
      <c r="N145" s="121" t="str">
        <f t="shared" si="130"/>
        <v/>
      </c>
      <c r="O145" s="121" t="str">
        <f t="shared" si="130"/>
        <v/>
      </c>
      <c r="P145" s="121" t="str">
        <f t="shared" si="130"/>
        <v/>
      </c>
      <c r="Q145" s="121" t="str">
        <f t="shared" si="130"/>
        <v/>
      </c>
      <c r="R145" s="121" t="str">
        <f t="shared" si="130"/>
        <v>excluído*</v>
      </c>
      <c r="S145" s="117">
        <f t="shared" si="124"/>
        <v>4.46</v>
      </c>
      <c r="T145" s="118"/>
      <c r="U145" s="130">
        <f t="shared" si="30"/>
        <v>44.6</v>
      </c>
      <c r="V145" s="131"/>
    </row>
    <row r="146" ht="12.75" customHeight="1">
      <c r="A146" s="115">
        <f t="shared" si="21"/>
        <v>43987</v>
      </c>
      <c r="B146" s="100" t="str">
        <f t="shared" si="22"/>
        <v>Tubulação de dreno</v>
      </c>
      <c r="C146" s="101">
        <f t="shared" ref="C146:D146" si="131">IF(C59="","",C59)</f>
        <v>10</v>
      </c>
      <c r="D146" s="101" t="str">
        <f t="shared" si="131"/>
        <v>metro</v>
      </c>
      <c r="E146" s="121">
        <f t="shared" ref="E146:R146" si="132">IF(E59&gt;0,IF(AND($U59&lt;=E59,E59&lt;=$V59),E59,"excluído*"),"")</f>
        <v>45</v>
      </c>
      <c r="F146" s="121">
        <f t="shared" si="132"/>
        <v>8.55</v>
      </c>
      <c r="G146" s="121">
        <f t="shared" si="132"/>
        <v>3.99</v>
      </c>
      <c r="H146" s="121">
        <f t="shared" si="132"/>
        <v>8.97</v>
      </c>
      <c r="I146" s="121" t="str">
        <f t="shared" si="132"/>
        <v/>
      </c>
      <c r="J146" s="121" t="str">
        <f t="shared" si="132"/>
        <v/>
      </c>
      <c r="K146" s="121" t="str">
        <f t="shared" si="132"/>
        <v/>
      </c>
      <c r="L146" s="121" t="str">
        <f t="shared" si="132"/>
        <v/>
      </c>
      <c r="M146" s="121" t="str">
        <f t="shared" si="132"/>
        <v/>
      </c>
      <c r="N146" s="121" t="str">
        <f t="shared" si="132"/>
        <v/>
      </c>
      <c r="O146" s="121" t="str">
        <f t="shared" si="132"/>
        <v/>
      </c>
      <c r="P146" s="121" t="str">
        <f t="shared" si="132"/>
        <v/>
      </c>
      <c r="Q146" s="121" t="str">
        <f t="shared" si="132"/>
        <v/>
      </c>
      <c r="R146" s="121" t="str">
        <f t="shared" si="132"/>
        <v>excluído*</v>
      </c>
      <c r="S146" s="117">
        <f t="shared" si="124"/>
        <v>16.63</v>
      </c>
      <c r="T146" s="118"/>
      <c r="U146" s="130">
        <f t="shared" si="30"/>
        <v>166.3</v>
      </c>
      <c r="V146" s="131"/>
    </row>
    <row r="147" ht="12.75" customHeight="1">
      <c r="A147" s="115">
        <f t="shared" si="21"/>
        <v>44017</v>
      </c>
      <c r="B147" s="100" t="str">
        <f t="shared" si="22"/>
        <v>Suporte da evaporadora</v>
      </c>
      <c r="C147" s="101">
        <f t="shared" ref="C147:D147" si="133">IF(C60="","",C60)</f>
        <v>10</v>
      </c>
      <c r="D147" s="101" t="str">
        <f t="shared" si="133"/>
        <v>unid.</v>
      </c>
      <c r="E147" s="121">
        <f t="shared" ref="E147:R147" si="134">IF(E60&gt;0,IF(AND($U60&lt;=E60,E60&lt;=$V60),E60,"excluído*"),"")</f>
        <v>75</v>
      </c>
      <c r="F147" s="121" t="str">
        <f t="shared" si="134"/>
        <v>excluído*</v>
      </c>
      <c r="G147" s="121">
        <f t="shared" si="134"/>
        <v>38.99</v>
      </c>
      <c r="H147" s="121" t="str">
        <f t="shared" si="134"/>
        <v>excluído*</v>
      </c>
      <c r="I147" s="121" t="str">
        <f t="shared" si="134"/>
        <v>excluído*</v>
      </c>
      <c r="J147" s="121" t="str">
        <f t="shared" si="134"/>
        <v/>
      </c>
      <c r="K147" s="121" t="str">
        <f t="shared" si="134"/>
        <v/>
      </c>
      <c r="L147" s="121" t="str">
        <f t="shared" si="134"/>
        <v/>
      </c>
      <c r="M147" s="121" t="str">
        <f t="shared" si="134"/>
        <v/>
      </c>
      <c r="N147" s="121" t="str">
        <f t="shared" si="134"/>
        <v/>
      </c>
      <c r="O147" s="121" t="str">
        <f t="shared" si="134"/>
        <v/>
      </c>
      <c r="P147" s="121" t="str">
        <f t="shared" si="134"/>
        <v/>
      </c>
      <c r="Q147" s="121" t="str">
        <f t="shared" si="134"/>
        <v/>
      </c>
      <c r="R147" s="121">
        <f t="shared" si="134"/>
        <v>53.89</v>
      </c>
      <c r="S147" s="117">
        <f t="shared" si="124"/>
        <v>55.96</v>
      </c>
      <c r="T147" s="118"/>
      <c r="U147" s="130">
        <f t="shared" si="30"/>
        <v>559.6</v>
      </c>
      <c r="V147" s="131"/>
    </row>
    <row r="148" ht="12.75" customHeight="1">
      <c r="A148" s="115">
        <f t="shared" si="21"/>
        <v>44048</v>
      </c>
      <c r="B148" s="100" t="str">
        <f t="shared" si="22"/>
        <v>Controle remoto</v>
      </c>
      <c r="C148" s="101">
        <f t="shared" ref="C148:D148" si="135">IF(C61="","",C61)</f>
        <v>10</v>
      </c>
      <c r="D148" s="101" t="str">
        <f t="shared" si="135"/>
        <v>unid.</v>
      </c>
      <c r="E148" s="121" t="str">
        <f t="shared" ref="E148:R148" si="136">IF(E61&gt;0,IF(AND($U61&lt;=E61,E61&lt;=$V61),E61,"excluído*"),"")</f>
        <v>excluído*</v>
      </c>
      <c r="F148" s="121">
        <f t="shared" si="136"/>
        <v>65.5</v>
      </c>
      <c r="G148" s="121">
        <f t="shared" si="136"/>
        <v>99.99</v>
      </c>
      <c r="H148" s="121">
        <f t="shared" si="136"/>
        <v>85.84</v>
      </c>
      <c r="I148" s="121">
        <f t="shared" si="136"/>
        <v>100</v>
      </c>
      <c r="J148" s="121" t="str">
        <f t="shared" si="136"/>
        <v/>
      </c>
      <c r="K148" s="121" t="str">
        <f t="shared" si="136"/>
        <v/>
      </c>
      <c r="L148" s="121" t="str">
        <f t="shared" si="136"/>
        <v/>
      </c>
      <c r="M148" s="121" t="str">
        <f t="shared" si="136"/>
        <v/>
      </c>
      <c r="N148" s="121" t="str">
        <f t="shared" si="136"/>
        <v/>
      </c>
      <c r="O148" s="121" t="str">
        <f t="shared" si="136"/>
        <v/>
      </c>
      <c r="P148" s="121" t="str">
        <f t="shared" si="136"/>
        <v/>
      </c>
      <c r="Q148" s="121" t="str">
        <f t="shared" si="136"/>
        <v/>
      </c>
      <c r="R148" s="121">
        <f t="shared" si="136"/>
        <v>114.08</v>
      </c>
      <c r="S148" s="117">
        <f t="shared" si="124"/>
        <v>93.08</v>
      </c>
      <c r="T148" s="118"/>
      <c r="U148" s="130">
        <f t="shared" si="30"/>
        <v>930.8</v>
      </c>
      <c r="V148" s="131"/>
    </row>
    <row r="149" ht="12.75" customHeight="1">
      <c r="A149" s="115">
        <f t="shared" si="21"/>
        <v>44079</v>
      </c>
      <c r="B149" s="100" t="str">
        <f t="shared" si="22"/>
        <v>Motor Swing</v>
      </c>
      <c r="C149" s="101">
        <f t="shared" ref="C149:D149" si="137">IF(C62="","",C62)</f>
        <v>10</v>
      </c>
      <c r="D149" s="101" t="str">
        <f t="shared" si="137"/>
        <v>unid.</v>
      </c>
      <c r="E149" s="121" t="str">
        <f t="shared" ref="E149:R149" si="138">IF(E62&gt;0,IF(AND($U62&lt;=E62,E62&lt;=$V62),E62,"excluído*"),"")</f>
        <v>excluído*</v>
      </c>
      <c r="F149" s="121">
        <f t="shared" si="138"/>
        <v>125</v>
      </c>
      <c r="G149" s="121">
        <f t="shared" si="138"/>
        <v>97</v>
      </c>
      <c r="H149" s="121">
        <f t="shared" si="138"/>
        <v>149.9</v>
      </c>
      <c r="I149" s="121">
        <f t="shared" si="138"/>
        <v>93.99</v>
      </c>
      <c r="J149" s="121" t="str">
        <f t="shared" si="138"/>
        <v/>
      </c>
      <c r="K149" s="121" t="str">
        <f t="shared" si="138"/>
        <v/>
      </c>
      <c r="L149" s="121" t="str">
        <f t="shared" si="138"/>
        <v/>
      </c>
      <c r="M149" s="121" t="str">
        <f t="shared" si="138"/>
        <v/>
      </c>
      <c r="N149" s="121" t="str">
        <f t="shared" si="138"/>
        <v/>
      </c>
      <c r="O149" s="121" t="str">
        <f t="shared" si="138"/>
        <v/>
      </c>
      <c r="P149" s="121" t="str">
        <f t="shared" si="138"/>
        <v/>
      </c>
      <c r="Q149" s="121" t="str">
        <f t="shared" si="138"/>
        <v/>
      </c>
      <c r="R149" s="121">
        <f t="shared" si="138"/>
        <v>153.72</v>
      </c>
      <c r="S149" s="117">
        <f t="shared" si="124"/>
        <v>123.92</v>
      </c>
      <c r="T149" s="118"/>
      <c r="U149" s="130">
        <f t="shared" si="30"/>
        <v>1239.2</v>
      </c>
      <c r="V149" s="131"/>
    </row>
    <row r="150" ht="12.75" customHeight="1">
      <c r="A150" s="115">
        <f t="shared" si="21"/>
        <v>44109</v>
      </c>
      <c r="B150" s="100" t="str">
        <f t="shared" si="22"/>
        <v>Motor Ventilador Evaporadora</v>
      </c>
      <c r="C150" s="101">
        <f t="shared" ref="C150:D150" si="139">IF(C63="","",C63)</f>
        <v>10</v>
      </c>
      <c r="D150" s="101" t="str">
        <f t="shared" si="139"/>
        <v>unid.</v>
      </c>
      <c r="E150" s="121" t="str">
        <f t="shared" ref="E150:R150" si="140">IF(E63&gt;0,IF(AND($U63&lt;=E63,E63&lt;=$V63),E63,"excluído*"),"")</f>
        <v>excluído*</v>
      </c>
      <c r="F150" s="121">
        <f t="shared" si="140"/>
        <v>286</v>
      </c>
      <c r="G150" s="121">
        <f t="shared" si="140"/>
        <v>292</v>
      </c>
      <c r="H150" s="121" t="str">
        <f t="shared" si="140"/>
        <v>excluído*</v>
      </c>
      <c r="I150" s="121">
        <f t="shared" si="140"/>
        <v>402.95</v>
      </c>
      <c r="J150" s="121" t="str">
        <f t="shared" si="140"/>
        <v/>
      </c>
      <c r="K150" s="121" t="str">
        <f t="shared" si="140"/>
        <v/>
      </c>
      <c r="L150" s="121" t="str">
        <f t="shared" si="140"/>
        <v/>
      </c>
      <c r="M150" s="121" t="str">
        <f t="shared" si="140"/>
        <v/>
      </c>
      <c r="N150" s="121" t="str">
        <f t="shared" si="140"/>
        <v/>
      </c>
      <c r="O150" s="121" t="str">
        <f t="shared" si="140"/>
        <v/>
      </c>
      <c r="P150" s="121" t="str">
        <f t="shared" si="140"/>
        <v/>
      </c>
      <c r="Q150" s="121" t="str">
        <f t="shared" si="140"/>
        <v/>
      </c>
      <c r="R150" s="121">
        <f t="shared" si="140"/>
        <v>246.91</v>
      </c>
      <c r="S150" s="117">
        <f t="shared" si="124"/>
        <v>306.97</v>
      </c>
      <c r="T150" s="118"/>
      <c r="U150" s="130">
        <f t="shared" si="30"/>
        <v>3069.7</v>
      </c>
      <c r="V150" s="131"/>
    </row>
    <row r="151" ht="12.75" customHeight="1">
      <c r="A151" s="115">
        <f t="shared" si="21"/>
        <v>44140</v>
      </c>
      <c r="B151" s="100" t="str">
        <f t="shared" si="22"/>
        <v>Trava do Motor</v>
      </c>
      <c r="C151" s="101">
        <f t="shared" ref="C151:D151" si="141">IF(C64="","",C64)</f>
        <v>10</v>
      </c>
      <c r="D151" s="101" t="str">
        <f t="shared" si="141"/>
        <v>unid.</v>
      </c>
      <c r="E151" s="121">
        <f t="shared" ref="E151:R151" si="142">IF(E64&gt;0,IF(AND($U64&lt;=E64,E64&lt;=$V64),E64,"excluído*"),"")</f>
        <v>23</v>
      </c>
      <c r="F151" s="121" t="str">
        <f t="shared" si="142"/>
        <v/>
      </c>
      <c r="G151" s="121" t="str">
        <f t="shared" si="142"/>
        <v/>
      </c>
      <c r="H151" s="121" t="str">
        <f t="shared" si="142"/>
        <v/>
      </c>
      <c r="I151" s="121" t="str">
        <f t="shared" si="142"/>
        <v/>
      </c>
      <c r="J151" s="121" t="str">
        <f t="shared" si="142"/>
        <v/>
      </c>
      <c r="K151" s="121" t="str">
        <f t="shared" si="142"/>
        <v/>
      </c>
      <c r="L151" s="121" t="str">
        <f t="shared" si="142"/>
        <v/>
      </c>
      <c r="M151" s="121" t="str">
        <f t="shared" si="142"/>
        <v/>
      </c>
      <c r="N151" s="121" t="str">
        <f t="shared" si="142"/>
        <v/>
      </c>
      <c r="O151" s="121" t="str">
        <f t="shared" si="142"/>
        <v/>
      </c>
      <c r="P151" s="121" t="str">
        <f t="shared" si="142"/>
        <v/>
      </c>
      <c r="Q151" s="121" t="str">
        <f t="shared" si="142"/>
        <v/>
      </c>
      <c r="R151" s="121">
        <f t="shared" si="142"/>
        <v>15.95</v>
      </c>
      <c r="S151" s="117">
        <f t="shared" si="124"/>
        <v>19.48</v>
      </c>
      <c r="T151" s="118"/>
      <c r="U151" s="130">
        <f t="shared" si="30"/>
        <v>194.8</v>
      </c>
      <c r="V151" s="131"/>
    </row>
    <row r="152" ht="12.75" customHeight="1">
      <c r="A152" s="115">
        <f t="shared" si="21"/>
        <v>44170</v>
      </c>
      <c r="B152" s="100" t="str">
        <f t="shared" si="22"/>
        <v>Placa Comando Inverter PCI principal</v>
      </c>
      <c r="C152" s="101">
        <f t="shared" ref="C152:D152" si="143">IF(C65="","",C65)</f>
        <v>10</v>
      </c>
      <c r="D152" s="101" t="str">
        <f t="shared" si="143"/>
        <v>unid.</v>
      </c>
      <c r="E152" s="121" t="str">
        <f t="shared" ref="E152:R152" si="144">IF(E65&gt;0,IF(AND($U65&lt;=E65,E65&lt;=$V65),E65,"excluído*"),"")</f>
        <v>excluído*</v>
      </c>
      <c r="F152" s="121">
        <f t="shared" si="144"/>
        <v>650</v>
      </c>
      <c r="G152" s="121">
        <f t="shared" si="144"/>
        <v>499</v>
      </c>
      <c r="H152" s="121">
        <f t="shared" si="144"/>
        <v>449.9</v>
      </c>
      <c r="I152" s="121" t="str">
        <f t="shared" si="144"/>
        <v/>
      </c>
      <c r="J152" s="121" t="str">
        <f t="shared" si="144"/>
        <v/>
      </c>
      <c r="K152" s="121" t="str">
        <f t="shared" si="144"/>
        <v/>
      </c>
      <c r="L152" s="121" t="str">
        <f t="shared" si="144"/>
        <v/>
      </c>
      <c r="M152" s="121" t="str">
        <f t="shared" si="144"/>
        <v/>
      </c>
      <c r="N152" s="121" t="str">
        <f t="shared" si="144"/>
        <v/>
      </c>
      <c r="O152" s="121" t="str">
        <f t="shared" si="144"/>
        <v/>
      </c>
      <c r="P152" s="121" t="str">
        <f t="shared" si="144"/>
        <v/>
      </c>
      <c r="Q152" s="121" t="str">
        <f t="shared" si="144"/>
        <v/>
      </c>
      <c r="R152" s="121" t="str">
        <f t="shared" si="144"/>
        <v>excluído*</v>
      </c>
      <c r="S152" s="117">
        <f t="shared" si="124"/>
        <v>532.97</v>
      </c>
      <c r="T152" s="118"/>
      <c r="U152" s="130">
        <f t="shared" si="30"/>
        <v>5329.7</v>
      </c>
      <c r="V152" s="131"/>
    </row>
    <row r="153" ht="12.75" customHeight="1">
      <c r="A153" s="126" t="str">
        <f t="shared" si="21"/>
        <v>5.13</v>
      </c>
      <c r="B153" s="100" t="str">
        <f t="shared" si="22"/>
        <v>Placa Comando Inverter PCI receptor</v>
      </c>
      <c r="C153" s="101">
        <f t="shared" ref="C153:D153" si="145">IF(C66="","",C66)</f>
        <v>10</v>
      </c>
      <c r="D153" s="101" t="str">
        <f t="shared" si="145"/>
        <v>unid.</v>
      </c>
      <c r="E153" s="121">
        <f t="shared" ref="E153:R153" si="146">IF(E66&gt;0,IF(AND($U66&lt;=E66,E66&lt;=$V66),E66,"excluído*"),"")</f>
        <v>400</v>
      </c>
      <c r="F153" s="121" t="str">
        <f t="shared" si="146"/>
        <v>excluído*</v>
      </c>
      <c r="G153" s="121">
        <f t="shared" si="146"/>
        <v>159.99</v>
      </c>
      <c r="H153" s="121">
        <f t="shared" si="146"/>
        <v>190</v>
      </c>
      <c r="I153" s="121">
        <f t="shared" si="146"/>
        <v>356</v>
      </c>
      <c r="J153" s="121" t="str">
        <f t="shared" si="146"/>
        <v/>
      </c>
      <c r="K153" s="121" t="str">
        <f t="shared" si="146"/>
        <v/>
      </c>
      <c r="L153" s="121" t="str">
        <f t="shared" si="146"/>
        <v/>
      </c>
      <c r="M153" s="121" t="str">
        <f t="shared" si="146"/>
        <v/>
      </c>
      <c r="N153" s="121" t="str">
        <f t="shared" si="146"/>
        <v/>
      </c>
      <c r="O153" s="121" t="str">
        <f t="shared" si="146"/>
        <v/>
      </c>
      <c r="P153" s="121" t="str">
        <f t="shared" si="146"/>
        <v/>
      </c>
      <c r="Q153" s="121" t="str">
        <f t="shared" si="146"/>
        <v/>
      </c>
      <c r="R153" s="121">
        <f t="shared" si="146"/>
        <v>100.6</v>
      </c>
      <c r="S153" s="117">
        <f t="shared" si="124"/>
        <v>241.32</v>
      </c>
      <c r="T153" s="118"/>
      <c r="U153" s="130">
        <f t="shared" si="30"/>
        <v>2413.2</v>
      </c>
      <c r="V153" s="131"/>
    </row>
    <row r="154" ht="12.75" customHeight="1">
      <c r="A154" s="126" t="str">
        <f t="shared" si="21"/>
        <v>5.14</v>
      </c>
      <c r="B154" s="100" t="str">
        <f t="shared" si="22"/>
        <v>Sensor imersão. Evaporadora</v>
      </c>
      <c r="C154" s="101">
        <f t="shared" ref="C154:D154" si="147">IF(C67="","",C67)</f>
        <v>10</v>
      </c>
      <c r="D154" s="101" t="str">
        <f t="shared" si="147"/>
        <v>unid.</v>
      </c>
      <c r="E154" s="121" t="str">
        <f t="shared" ref="E154:R154" si="148">IF(E67&gt;0,IF(AND($U67&lt;=E67,E67&lt;=$V67),E67,"excluído*"),"")</f>
        <v>excluído*</v>
      </c>
      <c r="F154" s="121">
        <f t="shared" si="148"/>
        <v>65</v>
      </c>
      <c r="G154" s="121">
        <f t="shared" si="148"/>
        <v>37.43</v>
      </c>
      <c r="H154" s="121">
        <f t="shared" si="148"/>
        <v>45</v>
      </c>
      <c r="I154" s="121">
        <f t="shared" si="148"/>
        <v>49.9</v>
      </c>
      <c r="J154" s="121" t="str">
        <f t="shared" si="148"/>
        <v/>
      </c>
      <c r="K154" s="121" t="str">
        <f t="shared" si="148"/>
        <v/>
      </c>
      <c r="L154" s="121" t="str">
        <f t="shared" si="148"/>
        <v/>
      </c>
      <c r="M154" s="121" t="str">
        <f t="shared" si="148"/>
        <v/>
      </c>
      <c r="N154" s="121" t="str">
        <f t="shared" si="148"/>
        <v/>
      </c>
      <c r="O154" s="121" t="str">
        <f t="shared" si="148"/>
        <v/>
      </c>
      <c r="P154" s="121" t="str">
        <f t="shared" si="148"/>
        <v/>
      </c>
      <c r="Q154" s="121" t="str">
        <f t="shared" si="148"/>
        <v/>
      </c>
      <c r="R154" s="121">
        <f t="shared" si="148"/>
        <v>75.38</v>
      </c>
      <c r="S154" s="117">
        <f t="shared" si="124"/>
        <v>54.54</v>
      </c>
      <c r="T154" s="118"/>
      <c r="U154" s="130">
        <f t="shared" si="30"/>
        <v>545.4</v>
      </c>
      <c r="V154" s="131"/>
    </row>
    <row r="155" ht="12.75" customHeight="1">
      <c r="A155" s="126" t="str">
        <f t="shared" si="21"/>
        <v>5.15</v>
      </c>
      <c r="B155" s="100" t="str">
        <f t="shared" si="22"/>
        <v>Sensor temperatura Evaporadora</v>
      </c>
      <c r="C155" s="101">
        <f t="shared" ref="C155:D155" si="149">IF(C68="","",C68)</f>
        <v>10</v>
      </c>
      <c r="D155" s="101" t="str">
        <f t="shared" si="149"/>
        <v>unid.</v>
      </c>
      <c r="E155" s="121" t="str">
        <f t="shared" ref="E155:R155" si="150">IF(E68&gt;0,IF(AND($U68&lt;=E68,E68&lt;=$V68),E68,"excluído*"),"")</f>
        <v>excluído*</v>
      </c>
      <c r="F155" s="121">
        <f t="shared" si="150"/>
        <v>72</v>
      </c>
      <c r="G155" s="121">
        <f t="shared" si="150"/>
        <v>60</v>
      </c>
      <c r="H155" s="121">
        <f t="shared" si="150"/>
        <v>54.99</v>
      </c>
      <c r="I155" s="121">
        <f t="shared" si="150"/>
        <v>80</v>
      </c>
      <c r="J155" s="121" t="str">
        <f t="shared" si="150"/>
        <v/>
      </c>
      <c r="K155" s="121" t="str">
        <f t="shared" si="150"/>
        <v/>
      </c>
      <c r="L155" s="121" t="str">
        <f t="shared" si="150"/>
        <v/>
      </c>
      <c r="M155" s="121" t="str">
        <f t="shared" si="150"/>
        <v/>
      </c>
      <c r="N155" s="121" t="str">
        <f t="shared" si="150"/>
        <v/>
      </c>
      <c r="O155" s="121" t="str">
        <f t="shared" si="150"/>
        <v/>
      </c>
      <c r="P155" s="121" t="str">
        <f t="shared" si="150"/>
        <v/>
      </c>
      <c r="Q155" s="121" t="str">
        <f t="shared" si="150"/>
        <v/>
      </c>
      <c r="R155" s="121">
        <f t="shared" si="150"/>
        <v>73.42</v>
      </c>
      <c r="S155" s="117">
        <f t="shared" si="124"/>
        <v>68.08</v>
      </c>
      <c r="T155" s="118"/>
      <c r="U155" s="130">
        <f t="shared" si="30"/>
        <v>680.8</v>
      </c>
      <c r="V155" s="131"/>
    </row>
    <row r="156" ht="12.75" customHeight="1">
      <c r="A156" s="126" t="str">
        <f t="shared" si="21"/>
        <v>5.16</v>
      </c>
      <c r="B156" s="100" t="str">
        <f t="shared" si="22"/>
        <v>Fusível</v>
      </c>
      <c r="C156" s="101">
        <f t="shared" ref="C156:D156" si="151">IF(C69="","",C69)</f>
        <v>10</v>
      </c>
      <c r="D156" s="101" t="str">
        <f t="shared" si="151"/>
        <v>unid.</v>
      </c>
      <c r="E156" s="121" t="str">
        <f t="shared" ref="E156:R156" si="152">IF(E69&gt;0,IF(AND($U69&lt;=E69,E69&lt;=$V69),E69,"excluído*"),"")</f>
        <v>excluído*</v>
      </c>
      <c r="F156" s="121">
        <f t="shared" si="152"/>
        <v>5</v>
      </c>
      <c r="G156" s="121">
        <f t="shared" si="152"/>
        <v>0.34</v>
      </c>
      <c r="H156" s="121">
        <f t="shared" si="152"/>
        <v>0.49</v>
      </c>
      <c r="I156" s="121">
        <f t="shared" si="152"/>
        <v>4.13</v>
      </c>
      <c r="J156" s="121" t="str">
        <f t="shared" si="152"/>
        <v/>
      </c>
      <c r="K156" s="121" t="str">
        <f t="shared" si="152"/>
        <v/>
      </c>
      <c r="L156" s="121" t="str">
        <f t="shared" si="152"/>
        <v/>
      </c>
      <c r="M156" s="121" t="str">
        <f t="shared" si="152"/>
        <v/>
      </c>
      <c r="N156" s="121" t="str">
        <f t="shared" si="152"/>
        <v/>
      </c>
      <c r="O156" s="121" t="str">
        <f t="shared" si="152"/>
        <v/>
      </c>
      <c r="P156" s="121" t="str">
        <f t="shared" si="152"/>
        <v/>
      </c>
      <c r="Q156" s="121" t="str">
        <f t="shared" si="152"/>
        <v/>
      </c>
      <c r="R156" s="121">
        <f t="shared" si="152"/>
        <v>22.79</v>
      </c>
      <c r="S156" s="117">
        <f t="shared" si="124"/>
        <v>6.55</v>
      </c>
      <c r="T156" s="118"/>
      <c r="U156" s="130">
        <f t="shared" si="30"/>
        <v>65.5</v>
      </c>
      <c r="V156" s="131"/>
    </row>
    <row r="157" ht="12.75" customHeight="1">
      <c r="A157" s="126" t="str">
        <f t="shared" si="21"/>
        <v>5.17</v>
      </c>
      <c r="B157" s="100" t="str">
        <f t="shared" si="22"/>
        <v>Borne</v>
      </c>
      <c r="C157" s="101">
        <f t="shared" ref="C157:D157" si="153">IF(C70="","",C70)</f>
        <v>10</v>
      </c>
      <c r="D157" s="101" t="str">
        <f t="shared" si="153"/>
        <v>unid.</v>
      </c>
      <c r="E157" s="121" t="str">
        <f t="shared" ref="E157:R157" si="154">IF(E70&gt;0,IF(AND($U70&lt;=E70,E70&lt;=$V70),E70,"excluído*"),"")</f>
        <v>excluído*</v>
      </c>
      <c r="F157" s="121">
        <f t="shared" si="154"/>
        <v>1.25</v>
      </c>
      <c r="G157" s="121">
        <f t="shared" si="154"/>
        <v>1.5</v>
      </c>
      <c r="H157" s="121">
        <f t="shared" si="154"/>
        <v>1.53</v>
      </c>
      <c r="I157" s="121">
        <f t="shared" si="154"/>
        <v>1.7</v>
      </c>
      <c r="J157" s="121" t="str">
        <f t="shared" si="154"/>
        <v/>
      </c>
      <c r="K157" s="121" t="str">
        <f t="shared" si="154"/>
        <v/>
      </c>
      <c r="L157" s="121" t="str">
        <f t="shared" si="154"/>
        <v/>
      </c>
      <c r="M157" s="121" t="str">
        <f t="shared" si="154"/>
        <v/>
      </c>
      <c r="N157" s="121" t="str">
        <f t="shared" si="154"/>
        <v/>
      </c>
      <c r="O157" s="121" t="str">
        <f t="shared" si="154"/>
        <v/>
      </c>
      <c r="P157" s="121" t="str">
        <f t="shared" si="154"/>
        <v/>
      </c>
      <c r="Q157" s="121" t="str">
        <f t="shared" si="154"/>
        <v/>
      </c>
      <c r="R157" s="121">
        <f t="shared" si="154"/>
        <v>15.89</v>
      </c>
      <c r="S157" s="117">
        <f t="shared" si="124"/>
        <v>4.37</v>
      </c>
      <c r="T157" s="118"/>
      <c r="U157" s="130">
        <f t="shared" si="30"/>
        <v>43.7</v>
      </c>
      <c r="V157" s="131"/>
    </row>
    <row r="158" ht="12.75" customHeight="1">
      <c r="A158" s="126" t="str">
        <f t="shared" si="21"/>
        <v>5.18</v>
      </c>
      <c r="B158" s="100" t="str">
        <f t="shared" si="22"/>
        <v>Hélice da unidade condensadora</v>
      </c>
      <c r="C158" s="101">
        <f t="shared" ref="C158:D158" si="155">IF(C71="","",C71)</f>
        <v>10</v>
      </c>
      <c r="D158" s="101" t="str">
        <f t="shared" si="155"/>
        <v>unid.</v>
      </c>
      <c r="E158" s="121" t="str">
        <f t="shared" ref="E158:R158" si="156">IF(E71&gt;0,IF(AND($U71&lt;=E71,E71&lt;=$V71),E71,"excluído*"),"")</f>
        <v>excluído*</v>
      </c>
      <c r="F158" s="121">
        <f t="shared" si="156"/>
        <v>180</v>
      </c>
      <c r="G158" s="121">
        <f t="shared" si="156"/>
        <v>261</v>
      </c>
      <c r="H158" s="121">
        <f t="shared" si="156"/>
        <v>339.89</v>
      </c>
      <c r="I158" s="121" t="str">
        <f t="shared" si="156"/>
        <v>excluído*</v>
      </c>
      <c r="J158" s="121" t="str">
        <f t="shared" si="156"/>
        <v/>
      </c>
      <c r="K158" s="121" t="str">
        <f t="shared" si="156"/>
        <v/>
      </c>
      <c r="L158" s="121" t="str">
        <f t="shared" si="156"/>
        <v/>
      </c>
      <c r="M158" s="121" t="str">
        <f t="shared" si="156"/>
        <v/>
      </c>
      <c r="N158" s="121" t="str">
        <f t="shared" si="156"/>
        <v/>
      </c>
      <c r="O158" s="121" t="str">
        <f t="shared" si="156"/>
        <v/>
      </c>
      <c r="P158" s="121" t="str">
        <f t="shared" si="156"/>
        <v/>
      </c>
      <c r="Q158" s="121" t="str">
        <f t="shared" si="156"/>
        <v/>
      </c>
      <c r="R158" s="121">
        <f t="shared" si="156"/>
        <v>316.77</v>
      </c>
      <c r="S158" s="117">
        <f t="shared" si="124"/>
        <v>274.42</v>
      </c>
      <c r="T158" s="118"/>
      <c r="U158" s="130">
        <f t="shared" si="30"/>
        <v>2744.2</v>
      </c>
      <c r="V158" s="131"/>
    </row>
    <row r="159" ht="12.75" customHeight="1">
      <c r="A159" s="126" t="str">
        <f t="shared" si="21"/>
        <v>5.19</v>
      </c>
      <c r="B159" s="100" t="str">
        <f t="shared" si="22"/>
        <v>Coxim do compressor</v>
      </c>
      <c r="C159" s="101">
        <f t="shared" ref="C159:D159" si="157">IF(C72="","",C72)</f>
        <v>10</v>
      </c>
      <c r="D159" s="101" t="str">
        <f t="shared" si="157"/>
        <v>unid.</v>
      </c>
      <c r="E159" s="121" t="str">
        <f t="shared" ref="E159:R159" si="158">IF(E72&gt;0,IF(AND($U72&lt;=E72,E72&lt;=$V72),E72,"excluído*"),"")</f>
        <v>excluído*</v>
      </c>
      <c r="F159" s="121">
        <f t="shared" si="158"/>
        <v>65.5</v>
      </c>
      <c r="G159" s="121" t="str">
        <f t="shared" si="158"/>
        <v>excluído*</v>
      </c>
      <c r="H159" s="121">
        <f t="shared" si="158"/>
        <v>40.47</v>
      </c>
      <c r="I159" s="121">
        <f t="shared" si="158"/>
        <v>54.45</v>
      </c>
      <c r="J159" s="121" t="str">
        <f t="shared" si="158"/>
        <v/>
      </c>
      <c r="K159" s="121" t="str">
        <f t="shared" si="158"/>
        <v/>
      </c>
      <c r="L159" s="121" t="str">
        <f t="shared" si="158"/>
        <v/>
      </c>
      <c r="M159" s="121" t="str">
        <f t="shared" si="158"/>
        <v/>
      </c>
      <c r="N159" s="121" t="str">
        <f t="shared" si="158"/>
        <v/>
      </c>
      <c r="O159" s="121" t="str">
        <f t="shared" si="158"/>
        <v/>
      </c>
      <c r="P159" s="121" t="str">
        <f t="shared" si="158"/>
        <v/>
      </c>
      <c r="Q159" s="121" t="str">
        <f t="shared" si="158"/>
        <v/>
      </c>
      <c r="R159" s="121">
        <f t="shared" si="158"/>
        <v>31.2</v>
      </c>
      <c r="S159" s="117">
        <f t="shared" si="124"/>
        <v>47.91</v>
      </c>
      <c r="T159" s="118"/>
      <c r="U159" s="130">
        <f t="shared" si="30"/>
        <v>479.1</v>
      </c>
      <c r="V159" s="131"/>
    </row>
    <row r="160" ht="12.75" customHeight="1">
      <c r="A160" s="126" t="str">
        <f t="shared" si="21"/>
        <v>5.20</v>
      </c>
      <c r="B160" s="100" t="str">
        <f t="shared" si="22"/>
        <v>Protetor do compressor</v>
      </c>
      <c r="C160" s="101">
        <f t="shared" ref="C160:D160" si="159">IF(C73="","",C73)</f>
        <v>10</v>
      </c>
      <c r="D160" s="101" t="str">
        <f t="shared" si="159"/>
        <v>unid.</v>
      </c>
      <c r="E160" s="121" t="str">
        <f t="shared" ref="E160:R160" si="160">IF(E73&gt;0,IF(AND($U73&lt;=E73,E73&lt;=$V73),E73,"excluído*"),"")</f>
        <v>excluído*</v>
      </c>
      <c r="F160" s="121">
        <f t="shared" si="160"/>
        <v>55</v>
      </c>
      <c r="G160" s="121" t="str">
        <f t="shared" si="160"/>
        <v>excluído*</v>
      </c>
      <c r="H160" s="121">
        <f t="shared" si="160"/>
        <v>63.25</v>
      </c>
      <c r="I160" s="121" t="str">
        <f t="shared" si="160"/>
        <v/>
      </c>
      <c r="J160" s="121" t="str">
        <f t="shared" si="160"/>
        <v/>
      </c>
      <c r="K160" s="121" t="str">
        <f t="shared" si="160"/>
        <v/>
      </c>
      <c r="L160" s="121" t="str">
        <f t="shared" si="160"/>
        <v/>
      </c>
      <c r="M160" s="121" t="str">
        <f t="shared" si="160"/>
        <v/>
      </c>
      <c r="N160" s="121" t="str">
        <f t="shared" si="160"/>
        <v/>
      </c>
      <c r="O160" s="121" t="str">
        <f t="shared" si="160"/>
        <v/>
      </c>
      <c r="P160" s="121" t="str">
        <f t="shared" si="160"/>
        <v/>
      </c>
      <c r="Q160" s="121" t="str">
        <f t="shared" si="160"/>
        <v/>
      </c>
      <c r="R160" s="121">
        <f t="shared" si="160"/>
        <v>93.31</v>
      </c>
      <c r="S160" s="117">
        <f t="shared" si="124"/>
        <v>70.52</v>
      </c>
      <c r="T160" s="118"/>
      <c r="U160" s="130">
        <f t="shared" si="30"/>
        <v>705.2</v>
      </c>
      <c r="V160" s="131"/>
    </row>
    <row r="161" ht="12.75" customHeight="1">
      <c r="A161" s="126" t="str">
        <f t="shared" si="21"/>
        <v>5.21</v>
      </c>
      <c r="B161" s="100" t="str">
        <f t="shared" si="22"/>
        <v>Tampa das válvulas</v>
      </c>
      <c r="C161" s="101">
        <f t="shared" ref="C161:D161" si="161">IF(C74="","",C74)</f>
        <v>10</v>
      </c>
      <c r="D161" s="101" t="str">
        <f t="shared" si="161"/>
        <v>unid.</v>
      </c>
      <c r="E161" s="121">
        <f t="shared" ref="E161:R161" si="162">IF(E74&gt;0,IF(AND($U74&lt;=E74,E74&lt;=$V74),E74,"excluído*"),"")</f>
        <v>50</v>
      </c>
      <c r="F161" s="121" t="str">
        <f t="shared" si="162"/>
        <v>excluído*</v>
      </c>
      <c r="G161" s="121">
        <f t="shared" si="162"/>
        <v>60</v>
      </c>
      <c r="H161" s="121" t="str">
        <f t="shared" si="162"/>
        <v/>
      </c>
      <c r="I161" s="121" t="str">
        <f t="shared" si="162"/>
        <v/>
      </c>
      <c r="J161" s="121" t="str">
        <f t="shared" si="162"/>
        <v/>
      </c>
      <c r="K161" s="121" t="str">
        <f t="shared" si="162"/>
        <v/>
      </c>
      <c r="L161" s="121" t="str">
        <f t="shared" si="162"/>
        <v/>
      </c>
      <c r="M161" s="121" t="str">
        <f t="shared" si="162"/>
        <v/>
      </c>
      <c r="N161" s="121" t="str">
        <f t="shared" si="162"/>
        <v/>
      </c>
      <c r="O161" s="121" t="str">
        <f t="shared" si="162"/>
        <v/>
      </c>
      <c r="P161" s="121" t="str">
        <f t="shared" si="162"/>
        <v/>
      </c>
      <c r="Q161" s="121" t="str">
        <f t="shared" si="162"/>
        <v/>
      </c>
      <c r="R161" s="121">
        <f t="shared" si="162"/>
        <v>43.47</v>
      </c>
      <c r="S161" s="117">
        <f t="shared" si="124"/>
        <v>51.16</v>
      </c>
      <c r="T161" s="118"/>
      <c r="U161" s="130">
        <f t="shared" si="30"/>
        <v>511.6</v>
      </c>
      <c r="V161" s="131"/>
    </row>
    <row r="162" ht="12.75" customHeight="1">
      <c r="A162" s="126" t="str">
        <f t="shared" si="21"/>
        <v>5.22</v>
      </c>
      <c r="B162" s="100" t="str">
        <f t="shared" si="22"/>
        <v>Válvula de serviço</v>
      </c>
      <c r="C162" s="101">
        <f t="shared" ref="C162:D162" si="163">IF(C75="","",C75)</f>
        <v>10</v>
      </c>
      <c r="D162" s="101" t="str">
        <f t="shared" si="163"/>
        <v>unid.</v>
      </c>
      <c r="E162" s="121" t="str">
        <f t="shared" ref="E162:R162" si="164">IF(E75&gt;0,IF(AND($U75&lt;=E75,E75&lt;=$V75),E75,"excluído*"),"")</f>
        <v>excluído*</v>
      </c>
      <c r="F162" s="121">
        <f t="shared" si="164"/>
        <v>18.5</v>
      </c>
      <c r="G162" s="121">
        <f t="shared" si="164"/>
        <v>41</v>
      </c>
      <c r="H162" s="121">
        <f t="shared" si="164"/>
        <v>72.67</v>
      </c>
      <c r="I162" s="121">
        <f t="shared" si="164"/>
        <v>59.99</v>
      </c>
      <c r="J162" s="121" t="str">
        <f t="shared" si="164"/>
        <v/>
      </c>
      <c r="K162" s="121" t="str">
        <f t="shared" si="164"/>
        <v/>
      </c>
      <c r="L162" s="121" t="str">
        <f t="shared" si="164"/>
        <v/>
      </c>
      <c r="M162" s="121" t="str">
        <f t="shared" si="164"/>
        <v/>
      </c>
      <c r="N162" s="121" t="str">
        <f t="shared" si="164"/>
        <v/>
      </c>
      <c r="O162" s="121" t="str">
        <f t="shared" si="164"/>
        <v/>
      </c>
      <c r="P162" s="121" t="str">
        <f t="shared" si="164"/>
        <v/>
      </c>
      <c r="Q162" s="121" t="str">
        <f t="shared" si="164"/>
        <v/>
      </c>
      <c r="R162" s="121">
        <f t="shared" si="164"/>
        <v>40.19</v>
      </c>
      <c r="S162" s="117">
        <f t="shared" si="124"/>
        <v>46.47</v>
      </c>
      <c r="T162" s="118"/>
      <c r="U162" s="130">
        <f t="shared" si="30"/>
        <v>464.7</v>
      </c>
      <c r="V162" s="131"/>
    </row>
    <row r="163" ht="12.75" customHeight="1">
      <c r="A163" s="126" t="str">
        <f t="shared" si="21"/>
        <v>5.23</v>
      </c>
      <c r="B163" s="100" t="str">
        <f t="shared" si="22"/>
        <v>Suporte das válvulas</v>
      </c>
      <c r="C163" s="101">
        <f t="shared" ref="C163:D163" si="165">IF(C76="","",C76)</f>
        <v>10</v>
      </c>
      <c r="D163" s="101" t="str">
        <f t="shared" si="165"/>
        <v>unid.</v>
      </c>
      <c r="E163" s="121" t="str">
        <f t="shared" ref="E163:R163" si="166">IF(E76&gt;0,IF(AND($U76&lt;=E76,E76&lt;=$V76),E76,"excluído*"),"")</f>
        <v>excluído*</v>
      </c>
      <c r="F163" s="121" t="str">
        <f t="shared" si="166"/>
        <v/>
      </c>
      <c r="G163" s="121">
        <f t="shared" si="166"/>
        <v>5.44</v>
      </c>
      <c r="H163" s="121">
        <f t="shared" si="166"/>
        <v>5.17</v>
      </c>
      <c r="I163" s="121" t="str">
        <f t="shared" si="166"/>
        <v/>
      </c>
      <c r="J163" s="121" t="str">
        <f t="shared" si="166"/>
        <v/>
      </c>
      <c r="K163" s="121" t="str">
        <f t="shared" si="166"/>
        <v/>
      </c>
      <c r="L163" s="121" t="str">
        <f t="shared" si="166"/>
        <v/>
      </c>
      <c r="M163" s="121" t="str">
        <f t="shared" si="166"/>
        <v/>
      </c>
      <c r="N163" s="121" t="str">
        <f t="shared" si="166"/>
        <v/>
      </c>
      <c r="O163" s="121" t="str">
        <f t="shared" si="166"/>
        <v/>
      </c>
      <c r="P163" s="121" t="str">
        <f t="shared" si="166"/>
        <v/>
      </c>
      <c r="Q163" s="121" t="str">
        <f t="shared" si="166"/>
        <v/>
      </c>
      <c r="R163" s="121">
        <f t="shared" si="166"/>
        <v>16.73</v>
      </c>
      <c r="S163" s="117">
        <f t="shared" si="124"/>
        <v>9.11</v>
      </c>
      <c r="T163" s="118"/>
      <c r="U163" s="130">
        <f t="shared" si="30"/>
        <v>91.1</v>
      </c>
      <c r="V163" s="131"/>
    </row>
    <row r="164" ht="12.75" customHeight="1">
      <c r="A164" s="126" t="str">
        <f t="shared" si="21"/>
        <v>5.24</v>
      </c>
      <c r="B164" s="100" t="str">
        <f t="shared" si="22"/>
        <v>Tampa lateral</v>
      </c>
      <c r="C164" s="101">
        <f t="shared" ref="C164:D164" si="167">IF(C77="","",C77)</f>
        <v>10</v>
      </c>
      <c r="D164" s="101" t="str">
        <f t="shared" si="167"/>
        <v>unid.</v>
      </c>
      <c r="E164" s="121" t="str">
        <f t="shared" ref="E164:R164" si="168">IF(E77&gt;0,IF(AND($U77&lt;=E77,E77&lt;=$V77),E77,"excluído*"),"")</f>
        <v>excluído*</v>
      </c>
      <c r="F164" s="121" t="str">
        <f t="shared" si="168"/>
        <v/>
      </c>
      <c r="G164" s="121">
        <f t="shared" si="168"/>
        <v>109.99</v>
      </c>
      <c r="H164" s="121">
        <f t="shared" si="168"/>
        <v>95.55</v>
      </c>
      <c r="I164" s="121">
        <f t="shared" si="168"/>
        <v>86.99</v>
      </c>
      <c r="J164" s="121" t="str">
        <f t="shared" si="168"/>
        <v/>
      </c>
      <c r="K164" s="121" t="str">
        <f t="shared" si="168"/>
        <v/>
      </c>
      <c r="L164" s="121" t="str">
        <f t="shared" si="168"/>
        <v/>
      </c>
      <c r="M164" s="121" t="str">
        <f t="shared" si="168"/>
        <v/>
      </c>
      <c r="N164" s="121" t="str">
        <f t="shared" si="168"/>
        <v/>
      </c>
      <c r="O164" s="121" t="str">
        <f t="shared" si="168"/>
        <v/>
      </c>
      <c r="P164" s="121" t="str">
        <f t="shared" si="168"/>
        <v/>
      </c>
      <c r="Q164" s="121" t="str">
        <f t="shared" si="168"/>
        <v/>
      </c>
      <c r="R164" s="121">
        <f t="shared" si="168"/>
        <v>86.78</v>
      </c>
      <c r="S164" s="117">
        <f t="shared" si="124"/>
        <v>94.83</v>
      </c>
      <c r="T164" s="118"/>
      <c r="U164" s="130">
        <f t="shared" si="30"/>
        <v>948.3</v>
      </c>
      <c r="V164" s="131"/>
    </row>
    <row r="165" ht="12.75" customHeight="1">
      <c r="A165" s="126" t="str">
        <f t="shared" si="21"/>
        <v>5.25</v>
      </c>
      <c r="B165" s="100" t="str">
        <f t="shared" si="22"/>
        <v>Capacitor</v>
      </c>
      <c r="C165" s="101">
        <f t="shared" ref="C165:D165" si="169">IF(C78="","",C78)</f>
        <v>10</v>
      </c>
      <c r="D165" s="101" t="str">
        <f t="shared" si="169"/>
        <v>unid.</v>
      </c>
      <c r="E165" s="121" t="str">
        <f t="shared" ref="E165:R165" si="170">IF(E78&gt;0,IF(AND($U78&lt;=E78,E78&lt;=$V78),E78,"excluído*"),"")</f>
        <v>excluído*</v>
      </c>
      <c r="F165" s="121">
        <f t="shared" si="170"/>
        <v>25.2</v>
      </c>
      <c r="G165" s="121">
        <f t="shared" si="170"/>
        <v>18.25</v>
      </c>
      <c r="H165" s="121">
        <f t="shared" si="170"/>
        <v>18.8</v>
      </c>
      <c r="I165" s="121">
        <f t="shared" si="170"/>
        <v>19.6</v>
      </c>
      <c r="J165" s="121" t="str">
        <f t="shared" si="170"/>
        <v/>
      </c>
      <c r="K165" s="121" t="str">
        <f t="shared" si="170"/>
        <v/>
      </c>
      <c r="L165" s="121" t="str">
        <f t="shared" si="170"/>
        <v/>
      </c>
      <c r="M165" s="121" t="str">
        <f t="shared" si="170"/>
        <v/>
      </c>
      <c r="N165" s="121" t="str">
        <f t="shared" si="170"/>
        <v/>
      </c>
      <c r="O165" s="121" t="str">
        <f t="shared" si="170"/>
        <v/>
      </c>
      <c r="P165" s="121" t="str">
        <f t="shared" si="170"/>
        <v/>
      </c>
      <c r="Q165" s="121" t="str">
        <f t="shared" si="170"/>
        <v/>
      </c>
      <c r="R165" s="121">
        <f t="shared" si="170"/>
        <v>49.09</v>
      </c>
      <c r="S165" s="117">
        <f t="shared" si="124"/>
        <v>26.19</v>
      </c>
      <c r="T165" s="118"/>
      <c r="U165" s="130">
        <f t="shared" si="30"/>
        <v>261.9</v>
      </c>
      <c r="V165" s="131"/>
    </row>
    <row r="166" ht="12.75" customHeight="1">
      <c r="A166" s="126" t="str">
        <f t="shared" si="21"/>
        <v>5.26</v>
      </c>
      <c r="B166" s="100" t="str">
        <f t="shared" si="22"/>
        <v>Compressor</v>
      </c>
      <c r="C166" s="101">
        <f t="shared" ref="C166:D166" si="171">IF(C79="","",C79)</f>
        <v>10</v>
      </c>
      <c r="D166" s="101" t="str">
        <f t="shared" si="171"/>
        <v>unid.</v>
      </c>
      <c r="E166" s="121" t="str">
        <f t="shared" ref="E166:R166" si="172">IF(E79&gt;0,IF(AND($U79&lt;=E79,E79&lt;=$V79),E79,"excluído*"),"")</f>
        <v>excluído*</v>
      </c>
      <c r="F166" s="121" t="str">
        <f t="shared" si="172"/>
        <v/>
      </c>
      <c r="G166" s="121">
        <f t="shared" si="172"/>
        <v>565.9</v>
      </c>
      <c r="H166" s="121">
        <f t="shared" si="172"/>
        <v>850.76</v>
      </c>
      <c r="I166" s="121">
        <f t="shared" si="172"/>
        <v>874.99</v>
      </c>
      <c r="J166" s="121" t="str">
        <f t="shared" si="172"/>
        <v/>
      </c>
      <c r="K166" s="121" t="str">
        <f t="shared" si="172"/>
        <v/>
      </c>
      <c r="L166" s="121" t="str">
        <f t="shared" si="172"/>
        <v/>
      </c>
      <c r="M166" s="121" t="str">
        <f t="shared" si="172"/>
        <v/>
      </c>
      <c r="N166" s="121" t="str">
        <f t="shared" si="172"/>
        <v/>
      </c>
      <c r="O166" s="121" t="str">
        <f t="shared" si="172"/>
        <v/>
      </c>
      <c r="P166" s="121" t="str">
        <f t="shared" si="172"/>
        <v/>
      </c>
      <c r="Q166" s="121" t="str">
        <f t="shared" si="172"/>
        <v/>
      </c>
      <c r="R166" s="121" t="str">
        <f t="shared" si="172"/>
        <v/>
      </c>
      <c r="S166" s="117">
        <f t="shared" si="124"/>
        <v>763.88</v>
      </c>
      <c r="T166" s="118"/>
      <c r="U166" s="130">
        <f t="shared" si="30"/>
        <v>7638.8</v>
      </c>
      <c r="V166" s="131"/>
    </row>
    <row r="167" ht="12.75" customHeight="1">
      <c r="A167" s="126" t="str">
        <f t="shared" si="21"/>
        <v>5.27</v>
      </c>
      <c r="B167" s="100" t="str">
        <f t="shared" si="22"/>
        <v>Grade traseira</v>
      </c>
      <c r="C167" s="101">
        <f t="shared" ref="C167:D167" si="173">IF(C80="","",C80)</f>
        <v>10</v>
      </c>
      <c r="D167" s="101" t="str">
        <f t="shared" si="173"/>
        <v>unid.</v>
      </c>
      <c r="E167" s="121">
        <f t="shared" ref="E167:R167" si="174">IF(E80&gt;0,IF(AND($U80&lt;=E80,E80&lt;=$V80),E80,"excluído*"),"")</f>
        <v>130</v>
      </c>
      <c r="F167" s="121" t="str">
        <f t="shared" si="174"/>
        <v/>
      </c>
      <c r="G167" s="121" t="str">
        <f t="shared" si="174"/>
        <v>excluído*</v>
      </c>
      <c r="H167" s="121">
        <f t="shared" si="174"/>
        <v>159.1</v>
      </c>
      <c r="I167" s="121" t="str">
        <f t="shared" si="174"/>
        <v/>
      </c>
      <c r="J167" s="121" t="str">
        <f t="shared" si="174"/>
        <v/>
      </c>
      <c r="K167" s="121" t="str">
        <f t="shared" si="174"/>
        <v/>
      </c>
      <c r="L167" s="121" t="str">
        <f t="shared" si="174"/>
        <v/>
      </c>
      <c r="M167" s="121" t="str">
        <f t="shared" si="174"/>
        <v/>
      </c>
      <c r="N167" s="121" t="str">
        <f t="shared" si="174"/>
        <v/>
      </c>
      <c r="O167" s="121" t="str">
        <f t="shared" si="174"/>
        <v/>
      </c>
      <c r="P167" s="121" t="str">
        <f t="shared" si="174"/>
        <v/>
      </c>
      <c r="Q167" s="121" t="str">
        <f t="shared" si="174"/>
        <v/>
      </c>
      <c r="R167" s="121" t="str">
        <f t="shared" si="174"/>
        <v>excluído*</v>
      </c>
      <c r="S167" s="117">
        <f t="shared" si="124"/>
        <v>144.55</v>
      </c>
      <c r="T167" s="118"/>
      <c r="U167" s="130">
        <f t="shared" si="30"/>
        <v>1445.5</v>
      </c>
      <c r="V167" s="131"/>
    </row>
    <row r="168" ht="12.75" customHeight="1">
      <c r="A168" s="126" t="str">
        <f t="shared" si="21"/>
        <v>5.28</v>
      </c>
      <c r="B168" s="100" t="str">
        <f t="shared" si="22"/>
        <v>Tampa superior condensadora</v>
      </c>
      <c r="C168" s="101">
        <f t="shared" ref="C168:D168" si="175">IF(C81="","",C81)</f>
        <v>10</v>
      </c>
      <c r="D168" s="101" t="str">
        <f t="shared" si="175"/>
        <v>unid.</v>
      </c>
      <c r="E168" s="121" t="str">
        <f t="shared" ref="E168:R168" si="176">IF(E81&gt;0,IF(AND($U81&lt;=E81,E81&lt;=$V81),E81,"excluído*"),"")</f>
        <v>excluído*</v>
      </c>
      <c r="F168" s="121" t="str">
        <f t="shared" si="176"/>
        <v/>
      </c>
      <c r="G168" s="121">
        <f t="shared" si="176"/>
        <v>125</v>
      </c>
      <c r="H168" s="121">
        <f t="shared" si="176"/>
        <v>103.8</v>
      </c>
      <c r="I168" s="121">
        <f t="shared" si="176"/>
        <v>109.26</v>
      </c>
      <c r="J168" s="121" t="str">
        <f t="shared" si="176"/>
        <v/>
      </c>
      <c r="K168" s="121" t="str">
        <f t="shared" si="176"/>
        <v/>
      </c>
      <c r="L168" s="121" t="str">
        <f t="shared" si="176"/>
        <v/>
      </c>
      <c r="M168" s="121" t="str">
        <f t="shared" si="176"/>
        <v/>
      </c>
      <c r="N168" s="121" t="str">
        <f t="shared" si="176"/>
        <v/>
      </c>
      <c r="O168" s="121" t="str">
        <f t="shared" si="176"/>
        <v/>
      </c>
      <c r="P168" s="121" t="str">
        <f t="shared" si="176"/>
        <v/>
      </c>
      <c r="Q168" s="121" t="str">
        <f t="shared" si="176"/>
        <v/>
      </c>
      <c r="R168" s="121">
        <f t="shared" si="176"/>
        <v>146.31</v>
      </c>
      <c r="S168" s="117">
        <f t="shared" si="124"/>
        <v>121.09</v>
      </c>
      <c r="T168" s="118"/>
      <c r="U168" s="130">
        <f t="shared" si="30"/>
        <v>1210.9</v>
      </c>
      <c r="V168" s="131"/>
    </row>
    <row r="169" ht="12.75" customHeight="1">
      <c r="A169" s="126" t="str">
        <f t="shared" si="21"/>
        <v>5.29</v>
      </c>
      <c r="B169" s="100" t="str">
        <f t="shared" si="22"/>
        <v>Suporte do motor condensadora</v>
      </c>
      <c r="C169" s="101">
        <f t="shared" ref="C169:D169" si="177">IF(C82="","",C82)</f>
        <v>10</v>
      </c>
      <c r="D169" s="101" t="str">
        <f t="shared" si="177"/>
        <v>unid.</v>
      </c>
      <c r="E169" s="121" t="str">
        <f t="shared" ref="E169:R169" si="178">IF(E82&gt;0,IF(AND($U82&lt;=E82,E82&lt;=$V82),E82,"excluído*"),"")</f>
        <v>excluído*</v>
      </c>
      <c r="F169" s="121" t="str">
        <f t="shared" si="178"/>
        <v/>
      </c>
      <c r="G169" s="121" t="str">
        <f t="shared" si="178"/>
        <v>excluído*</v>
      </c>
      <c r="H169" s="121">
        <f t="shared" si="178"/>
        <v>133.96</v>
      </c>
      <c r="I169" s="121">
        <f t="shared" si="178"/>
        <v>90</v>
      </c>
      <c r="J169" s="121" t="str">
        <f t="shared" si="178"/>
        <v/>
      </c>
      <c r="K169" s="121" t="str">
        <f t="shared" si="178"/>
        <v/>
      </c>
      <c r="L169" s="121" t="str">
        <f t="shared" si="178"/>
        <v/>
      </c>
      <c r="M169" s="121" t="str">
        <f t="shared" si="178"/>
        <v/>
      </c>
      <c r="N169" s="121" t="str">
        <f t="shared" si="178"/>
        <v/>
      </c>
      <c r="O169" s="121" t="str">
        <f t="shared" si="178"/>
        <v/>
      </c>
      <c r="P169" s="121" t="str">
        <f t="shared" si="178"/>
        <v/>
      </c>
      <c r="Q169" s="121" t="str">
        <f t="shared" si="178"/>
        <v/>
      </c>
      <c r="R169" s="121">
        <f t="shared" si="178"/>
        <v>111.64</v>
      </c>
      <c r="S169" s="117">
        <f t="shared" si="124"/>
        <v>111.87</v>
      </c>
      <c r="T169" s="118"/>
      <c r="U169" s="130">
        <f t="shared" si="30"/>
        <v>1118.7</v>
      </c>
      <c r="V169" s="131"/>
    </row>
    <row r="170" ht="12.75" customHeight="1">
      <c r="A170" s="126" t="str">
        <f t="shared" si="21"/>
        <v>5.30</v>
      </c>
      <c r="B170" s="100" t="str">
        <f t="shared" si="22"/>
        <v>Motor ventilador condensadora</v>
      </c>
      <c r="C170" s="101">
        <f t="shared" ref="C170:D170" si="179">IF(C83="","",C83)</f>
        <v>10</v>
      </c>
      <c r="D170" s="101" t="str">
        <f t="shared" si="179"/>
        <v>unid.</v>
      </c>
      <c r="E170" s="121" t="str">
        <f t="shared" ref="E170:R170" si="180">IF(E83&gt;0,IF(AND($U83&lt;=E83,E83&lt;=$V83),E83,"excluído*"),"")</f>
        <v>excluído*</v>
      </c>
      <c r="F170" s="121">
        <f t="shared" si="180"/>
        <v>380</v>
      </c>
      <c r="G170" s="121" t="str">
        <f t="shared" si="180"/>
        <v>excluído*</v>
      </c>
      <c r="H170" s="121">
        <f t="shared" si="180"/>
        <v>294.16</v>
      </c>
      <c r="I170" s="121">
        <f t="shared" si="180"/>
        <v>488</v>
      </c>
      <c r="J170" s="121" t="str">
        <f t="shared" si="180"/>
        <v/>
      </c>
      <c r="K170" s="121" t="str">
        <f t="shared" si="180"/>
        <v/>
      </c>
      <c r="L170" s="121" t="str">
        <f t="shared" si="180"/>
        <v/>
      </c>
      <c r="M170" s="121" t="str">
        <f t="shared" si="180"/>
        <v/>
      </c>
      <c r="N170" s="121" t="str">
        <f t="shared" si="180"/>
        <v/>
      </c>
      <c r="O170" s="121" t="str">
        <f t="shared" si="180"/>
        <v/>
      </c>
      <c r="P170" s="121" t="str">
        <f t="shared" si="180"/>
        <v/>
      </c>
      <c r="Q170" s="121" t="str">
        <f t="shared" si="180"/>
        <v/>
      </c>
      <c r="R170" s="121">
        <f t="shared" si="180"/>
        <v>412.75</v>
      </c>
      <c r="S170" s="117">
        <f t="shared" si="124"/>
        <v>393.73</v>
      </c>
      <c r="T170" s="118"/>
      <c r="U170" s="130">
        <f t="shared" si="30"/>
        <v>3937.3</v>
      </c>
      <c r="V170" s="131"/>
    </row>
    <row r="171" ht="12.75" customHeight="1">
      <c r="A171" s="126" t="str">
        <f t="shared" si="21"/>
        <v>5.31</v>
      </c>
      <c r="B171" s="100" t="str">
        <f t="shared" si="22"/>
        <v>Reles</v>
      </c>
      <c r="C171" s="101">
        <f t="shared" ref="C171:D171" si="181">IF(C84="","",C84)</f>
        <v>10</v>
      </c>
      <c r="D171" s="101" t="str">
        <f t="shared" si="181"/>
        <v>unid.</v>
      </c>
      <c r="E171" s="121" t="str">
        <f t="shared" ref="E171:R171" si="182">IF(E84&gt;0,IF(AND($U84&lt;=E84,E84&lt;=$V84),E84,"excluído*"),"")</f>
        <v>excluído*</v>
      </c>
      <c r="F171" s="121" t="str">
        <f t="shared" si="182"/>
        <v>excluído*</v>
      </c>
      <c r="G171" s="121">
        <f t="shared" si="182"/>
        <v>79.99</v>
      </c>
      <c r="H171" s="121" t="str">
        <f t="shared" si="182"/>
        <v>excluído*</v>
      </c>
      <c r="I171" s="121">
        <f t="shared" si="182"/>
        <v>68</v>
      </c>
      <c r="J171" s="121" t="str">
        <f t="shared" si="182"/>
        <v/>
      </c>
      <c r="K171" s="121" t="str">
        <f t="shared" si="182"/>
        <v/>
      </c>
      <c r="L171" s="121" t="str">
        <f t="shared" si="182"/>
        <v/>
      </c>
      <c r="M171" s="121" t="str">
        <f t="shared" si="182"/>
        <v/>
      </c>
      <c r="N171" s="121" t="str">
        <f t="shared" si="182"/>
        <v/>
      </c>
      <c r="O171" s="121" t="str">
        <f t="shared" si="182"/>
        <v/>
      </c>
      <c r="P171" s="121" t="str">
        <f t="shared" si="182"/>
        <v/>
      </c>
      <c r="Q171" s="121" t="str">
        <f t="shared" si="182"/>
        <v/>
      </c>
      <c r="R171" s="121">
        <f t="shared" si="182"/>
        <v>78.52</v>
      </c>
      <c r="S171" s="117">
        <f t="shared" si="124"/>
        <v>75.5</v>
      </c>
      <c r="T171" s="118"/>
      <c r="U171" s="130">
        <f t="shared" si="30"/>
        <v>755</v>
      </c>
      <c r="V171" s="131"/>
    </row>
    <row r="172" ht="12.75" customHeight="1">
      <c r="A172" s="134">
        <f t="shared" si="21"/>
        <v>6</v>
      </c>
      <c r="B172" s="135" t="str">
        <f t="shared" si="22"/>
        <v>Taxa de manutenção corretiva por conjunto de equipamento reparado</v>
      </c>
      <c r="C172" s="136">
        <f t="shared" ref="C172:D172" si="183">IF(C85="","",C85)</f>
        <v>241</v>
      </c>
      <c r="D172" s="136" t="str">
        <f t="shared" si="183"/>
        <v>unid.</v>
      </c>
      <c r="E172" s="137">
        <f t="shared" ref="E172:R172" si="184">IF(E85&gt;0,IF(AND($U85&lt;=E85,E85&lt;=$V85),E85,"excluído*"),"")</f>
        <v>345</v>
      </c>
      <c r="F172" s="137">
        <f t="shared" si="184"/>
        <v>285</v>
      </c>
      <c r="G172" s="137" t="str">
        <f t="shared" si="184"/>
        <v/>
      </c>
      <c r="H172" s="137" t="str">
        <f t="shared" si="184"/>
        <v/>
      </c>
      <c r="I172" s="137" t="str">
        <f t="shared" si="184"/>
        <v/>
      </c>
      <c r="J172" s="137" t="str">
        <f t="shared" si="184"/>
        <v/>
      </c>
      <c r="K172" s="137" t="str">
        <f t="shared" si="184"/>
        <v/>
      </c>
      <c r="L172" s="137" t="str">
        <f t="shared" si="184"/>
        <v/>
      </c>
      <c r="M172" s="137" t="str">
        <f t="shared" si="184"/>
        <v/>
      </c>
      <c r="N172" s="137" t="str">
        <f t="shared" si="184"/>
        <v/>
      </c>
      <c r="O172" s="137" t="str">
        <f t="shared" si="184"/>
        <v/>
      </c>
      <c r="P172" s="137" t="str">
        <f t="shared" si="184"/>
        <v/>
      </c>
      <c r="Q172" s="137" t="str">
        <f t="shared" si="184"/>
        <v/>
      </c>
      <c r="R172" s="137" t="str">
        <f t="shared" si="184"/>
        <v>excluído*</v>
      </c>
      <c r="S172" s="173">
        <f t="shared" si="124"/>
        <v>315</v>
      </c>
      <c r="T172" s="155"/>
      <c r="U172" s="138">
        <f t="shared" si="30"/>
        <v>75915</v>
      </c>
      <c r="V172" s="140"/>
    </row>
    <row r="173" ht="12.75" customHeight="1">
      <c r="C173" s="147"/>
      <c r="D173" s="147"/>
    </row>
    <row r="174">
      <c r="A174" s="141" t="s">
        <v>167</v>
      </c>
      <c r="B174" s="156"/>
      <c r="C174" s="157"/>
      <c r="D174" s="157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45">
        <f>SUM(U93:U172)</f>
        <v>1223171.91</v>
      </c>
      <c r="V174" s="146"/>
    </row>
    <row r="175" ht="12.75" customHeight="1">
      <c r="C175" s="147"/>
      <c r="D175" s="147"/>
    </row>
    <row r="176" ht="18.0" customHeight="1">
      <c r="A176" s="141" t="s">
        <v>160</v>
      </c>
      <c r="B176" s="142"/>
      <c r="C176" s="143"/>
      <c r="D176" s="143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2"/>
      <c r="T176" s="142"/>
      <c r="U176" s="145">
        <f>SUM(U93,U95,U98,U113,U115:U120,U172)</f>
        <v>766876.91</v>
      </c>
      <c r="V176" s="146"/>
    </row>
    <row r="177" ht="12.75" customHeight="1">
      <c r="C177" s="147"/>
      <c r="D177" s="14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</row>
    <row r="178" ht="18.0" customHeight="1">
      <c r="A178" s="141" t="s">
        <v>161</v>
      </c>
      <c r="B178" s="142"/>
      <c r="C178" s="143"/>
      <c r="D178" s="143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2"/>
      <c r="T178" s="142"/>
      <c r="U178" s="145">
        <f>SUM(U96:U97,U99:U112,U122:U171)</f>
        <v>456295</v>
      </c>
      <c r="V178" s="146"/>
    </row>
  </sheetData>
  <mergeCells count="164">
    <mergeCell ref="S88:T88"/>
    <mergeCell ref="U88:V88"/>
    <mergeCell ref="S89:T89"/>
    <mergeCell ref="U89:V89"/>
    <mergeCell ref="A90:A91"/>
    <mergeCell ref="S90:T90"/>
    <mergeCell ref="U90:V90"/>
    <mergeCell ref="S91:T91"/>
    <mergeCell ref="U91:V91"/>
    <mergeCell ref="S93:T93"/>
    <mergeCell ref="U93:V93"/>
    <mergeCell ref="S95:T95"/>
    <mergeCell ref="U95:V95"/>
    <mergeCell ref="U96:V96"/>
    <mergeCell ref="S96:T96"/>
    <mergeCell ref="S97:T97"/>
    <mergeCell ref="S98:T98"/>
    <mergeCell ref="S99:T99"/>
    <mergeCell ref="S100:T100"/>
    <mergeCell ref="S101:T101"/>
    <mergeCell ref="S102:T102"/>
    <mergeCell ref="U97:V97"/>
    <mergeCell ref="U98:V98"/>
    <mergeCell ref="U99:V99"/>
    <mergeCell ref="U100:V100"/>
    <mergeCell ref="U101:V101"/>
    <mergeCell ref="U102:V102"/>
    <mergeCell ref="U103:V103"/>
    <mergeCell ref="S103:T103"/>
    <mergeCell ref="S104:T104"/>
    <mergeCell ref="S105:T105"/>
    <mergeCell ref="S106:T106"/>
    <mergeCell ref="S107:T107"/>
    <mergeCell ref="S108:T108"/>
    <mergeCell ref="S109:T109"/>
    <mergeCell ref="U111:V111"/>
    <mergeCell ref="U112:V112"/>
    <mergeCell ref="U113:V113"/>
    <mergeCell ref="U115:V115"/>
    <mergeCell ref="U116:V116"/>
    <mergeCell ref="U117:V117"/>
    <mergeCell ref="U118:V118"/>
    <mergeCell ref="U104:V104"/>
    <mergeCell ref="U105:V105"/>
    <mergeCell ref="U106:V106"/>
    <mergeCell ref="U107:V107"/>
    <mergeCell ref="U108:V108"/>
    <mergeCell ref="U109:V109"/>
    <mergeCell ref="U110:V110"/>
    <mergeCell ref="U142:V142"/>
    <mergeCell ref="U143:V143"/>
    <mergeCell ref="U134:V134"/>
    <mergeCell ref="U135:V135"/>
    <mergeCell ref="U136:V136"/>
    <mergeCell ref="U137:V137"/>
    <mergeCell ref="U138:V138"/>
    <mergeCell ref="U139:V139"/>
    <mergeCell ref="U141:V141"/>
    <mergeCell ref="S110:T110"/>
    <mergeCell ref="S111:T111"/>
    <mergeCell ref="S112:T112"/>
    <mergeCell ref="S113:T113"/>
    <mergeCell ref="S115:T115"/>
    <mergeCell ref="S116:T116"/>
    <mergeCell ref="S117:T117"/>
    <mergeCell ref="S118:T118"/>
    <mergeCell ref="S119:T119"/>
    <mergeCell ref="U119:V119"/>
    <mergeCell ref="S120:T120"/>
    <mergeCell ref="U120:V120"/>
    <mergeCell ref="S122:T122"/>
    <mergeCell ref="U122:V122"/>
    <mergeCell ref="S123:T123"/>
    <mergeCell ref="U123:V123"/>
    <mergeCell ref="S124:T124"/>
    <mergeCell ref="U124:V124"/>
    <mergeCell ref="S125:T125"/>
    <mergeCell ref="U125:V125"/>
    <mergeCell ref="U126:V126"/>
    <mergeCell ref="S126:T126"/>
    <mergeCell ref="S127:T127"/>
    <mergeCell ref="S128:T128"/>
    <mergeCell ref="S129:T129"/>
    <mergeCell ref="S130:T130"/>
    <mergeCell ref="S131:T131"/>
    <mergeCell ref="S132:T132"/>
    <mergeCell ref="U127:V127"/>
    <mergeCell ref="U128:V128"/>
    <mergeCell ref="U129:V129"/>
    <mergeCell ref="U130:V130"/>
    <mergeCell ref="U131:V131"/>
    <mergeCell ref="U132:V132"/>
    <mergeCell ref="U133:V133"/>
    <mergeCell ref="S133:T133"/>
    <mergeCell ref="S134:T134"/>
    <mergeCell ref="S135:T135"/>
    <mergeCell ref="S136:T136"/>
    <mergeCell ref="S137:T137"/>
    <mergeCell ref="S138:T138"/>
    <mergeCell ref="S139:T139"/>
    <mergeCell ref="S141:T141"/>
    <mergeCell ref="S142:T142"/>
    <mergeCell ref="S143:T143"/>
    <mergeCell ref="S144:T144"/>
    <mergeCell ref="U144:V144"/>
    <mergeCell ref="S145:T145"/>
    <mergeCell ref="U145:V145"/>
    <mergeCell ref="U171:V171"/>
    <mergeCell ref="U172:V172"/>
    <mergeCell ref="U174:V174"/>
    <mergeCell ref="U176:V176"/>
    <mergeCell ref="U178:V178"/>
    <mergeCell ref="U164:V164"/>
    <mergeCell ref="U165:V165"/>
    <mergeCell ref="U166:V166"/>
    <mergeCell ref="U167:V167"/>
    <mergeCell ref="U168:V168"/>
    <mergeCell ref="U169:V169"/>
    <mergeCell ref="U170:V170"/>
    <mergeCell ref="S146:T146"/>
    <mergeCell ref="U146:V146"/>
    <mergeCell ref="S147:T147"/>
    <mergeCell ref="U147:V147"/>
    <mergeCell ref="S148:T148"/>
    <mergeCell ref="U148:V148"/>
    <mergeCell ref="U149:V149"/>
    <mergeCell ref="S149:T149"/>
    <mergeCell ref="S150:T150"/>
    <mergeCell ref="S151:T151"/>
    <mergeCell ref="S152:T152"/>
    <mergeCell ref="S153:T153"/>
    <mergeCell ref="S154:T154"/>
    <mergeCell ref="S155:T155"/>
    <mergeCell ref="U150:V150"/>
    <mergeCell ref="U151:V151"/>
    <mergeCell ref="U152:V152"/>
    <mergeCell ref="U153:V153"/>
    <mergeCell ref="U154:V154"/>
    <mergeCell ref="U155:V155"/>
    <mergeCell ref="U156:V156"/>
    <mergeCell ref="S156:T156"/>
    <mergeCell ref="S157:T157"/>
    <mergeCell ref="S158:T158"/>
    <mergeCell ref="S159:T159"/>
    <mergeCell ref="S160:T160"/>
    <mergeCell ref="S161:T161"/>
    <mergeCell ref="S162:T162"/>
    <mergeCell ref="U157:V157"/>
    <mergeCell ref="U158:V158"/>
    <mergeCell ref="U159:V159"/>
    <mergeCell ref="U160:V160"/>
    <mergeCell ref="U161:V161"/>
    <mergeCell ref="U162:V162"/>
    <mergeCell ref="U163:V163"/>
    <mergeCell ref="S170:T170"/>
    <mergeCell ref="S171:T171"/>
    <mergeCell ref="S172:T172"/>
    <mergeCell ref="S163:T163"/>
    <mergeCell ref="S164:T164"/>
    <mergeCell ref="S165:T165"/>
    <mergeCell ref="S166:T166"/>
    <mergeCell ref="S167:T167"/>
    <mergeCell ref="S168:T168"/>
    <mergeCell ref="S169:T169"/>
  </mergeCells>
  <printOptions/>
  <pageMargins bottom="0.75" footer="0.0" header="0.0" left="0.7" right="0.7" top="0.75"/>
  <pageSetup orientation="portrait"/>
  <headerFooter>
    <oddHeader>&amp;L&amp;F&amp;R&amp;A</oddHeader>
    <oddFooter>&amp;CCálculo do Desvio Padrão para obtenção do Valor Mínimo e Máximo a serem aceitos na estimativa </oddFooter>
  </headerFooter>
  <rowBreaks count="1" manualBreakCount="1">
    <brk id="85" man="1"/>
  </rowBreaks>
  <colBreaks count="2" manualBreakCount="2">
    <brk man="1"/>
    <brk id="2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57"/>
    <col customWidth="1" min="2" max="2" width="34.14"/>
    <col customWidth="1" min="3" max="3" width="7.14"/>
    <col customWidth="1" min="4" max="4" width="9.29"/>
    <col customWidth="1" min="5" max="6" width="9.0"/>
    <col customWidth="1" min="7" max="7" width="9.14"/>
    <col customWidth="1" min="8" max="9" width="8.71"/>
    <col customWidth="1" min="10" max="18" width="9.0"/>
    <col customWidth="1" min="19" max="19" width="15.57"/>
    <col customWidth="1" min="20" max="20" width="8.71"/>
    <col customWidth="1" min="21" max="21" width="16.71"/>
    <col customWidth="1" min="22" max="22" width="9.57"/>
    <col customWidth="1" min="23" max="30" width="8.0"/>
  </cols>
  <sheetData>
    <row r="1" ht="12.75" customHeight="1">
      <c r="A1" s="6"/>
      <c r="B1" s="7"/>
      <c r="C1" s="8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 t="s">
        <v>11</v>
      </c>
      <c r="V1" s="9" t="s">
        <v>12</v>
      </c>
      <c r="W1" s="67"/>
      <c r="X1" s="67"/>
      <c r="Y1" s="67"/>
      <c r="Z1" s="67"/>
      <c r="AA1" s="67"/>
      <c r="AB1" s="67"/>
      <c r="AC1" s="67"/>
      <c r="AD1" s="67"/>
    </row>
    <row r="2" ht="45.0" customHeight="1">
      <c r="A2" s="11" t="s">
        <v>13</v>
      </c>
      <c r="B2" s="12" t="s">
        <v>14</v>
      </c>
      <c r="C2" s="13" t="s">
        <v>15</v>
      </c>
      <c r="D2" s="13" t="s">
        <v>16</v>
      </c>
      <c r="E2" s="14" t="s">
        <v>17</v>
      </c>
      <c r="F2" s="15" t="s">
        <v>18</v>
      </c>
      <c r="G2" s="14" t="s">
        <v>19</v>
      </c>
      <c r="H2" s="14" t="s">
        <v>20</v>
      </c>
      <c r="I2" s="14" t="s">
        <v>21</v>
      </c>
      <c r="J2" s="15" t="s">
        <v>22</v>
      </c>
      <c r="K2" s="14" t="s">
        <v>23</v>
      </c>
      <c r="L2" s="15" t="s">
        <v>24</v>
      </c>
      <c r="M2" s="14" t="s">
        <v>25</v>
      </c>
      <c r="N2" s="15" t="s">
        <v>26</v>
      </c>
      <c r="O2" s="15" t="s">
        <v>27</v>
      </c>
      <c r="P2" s="14" t="s">
        <v>28</v>
      </c>
      <c r="Q2" s="15" t="s">
        <v>29</v>
      </c>
      <c r="R2" s="15" t="s">
        <v>162</v>
      </c>
      <c r="S2" s="12" t="s">
        <v>31</v>
      </c>
      <c r="T2" s="12" t="s">
        <v>32</v>
      </c>
      <c r="U2" s="12" t="s">
        <v>33</v>
      </c>
      <c r="V2" s="16" t="s">
        <v>33</v>
      </c>
      <c r="W2" s="67"/>
      <c r="X2" s="67"/>
      <c r="Y2" s="67"/>
      <c r="Z2" s="67"/>
      <c r="AA2" s="67"/>
      <c r="AB2" s="67"/>
      <c r="AC2" s="67"/>
      <c r="AD2" s="67"/>
    </row>
    <row r="3" ht="12.75" customHeight="1">
      <c r="A3" s="11"/>
      <c r="B3" s="12"/>
      <c r="C3" s="17"/>
      <c r="D3" s="18"/>
      <c r="E3" s="12"/>
      <c r="F3" s="12"/>
      <c r="G3" s="12"/>
      <c r="H3" s="12"/>
      <c r="I3" s="12"/>
      <c r="J3" s="12"/>
      <c r="K3" s="14"/>
      <c r="L3" s="12"/>
      <c r="M3" s="12"/>
      <c r="N3" s="12"/>
      <c r="O3" s="12"/>
      <c r="P3" s="12"/>
      <c r="Q3" s="12"/>
      <c r="R3" s="12"/>
      <c r="S3" s="12" t="s">
        <v>34</v>
      </c>
      <c r="T3" s="12" t="s">
        <v>35</v>
      </c>
      <c r="U3" s="12" t="s">
        <v>36</v>
      </c>
      <c r="V3" s="16" t="s">
        <v>37</v>
      </c>
      <c r="W3" s="67"/>
      <c r="X3" s="67"/>
      <c r="Y3" s="67"/>
      <c r="Z3" s="67"/>
      <c r="AA3" s="67"/>
      <c r="AB3" s="67"/>
      <c r="AC3" s="67"/>
      <c r="AD3" s="67"/>
    </row>
    <row r="4" ht="20.25" customHeight="1">
      <c r="A4" s="19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 t="s">
        <v>38</v>
      </c>
      <c r="V4" s="22" t="s">
        <v>38</v>
      </c>
      <c r="W4" s="67"/>
      <c r="X4" s="67"/>
      <c r="Y4" s="67"/>
      <c r="Z4" s="67"/>
      <c r="AA4" s="67"/>
      <c r="AB4" s="67"/>
      <c r="AC4" s="67"/>
      <c r="AD4" s="67"/>
    </row>
    <row r="5">
      <c r="A5" s="23">
        <v>1.0</v>
      </c>
      <c r="B5" s="24" t="s">
        <v>39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</row>
    <row r="6">
      <c r="A6" s="28">
        <v>43831.0</v>
      </c>
      <c r="B6" s="29" t="s">
        <v>40</v>
      </c>
      <c r="C6" s="30">
        <v>100.0</v>
      </c>
      <c r="D6" s="31" t="s">
        <v>41</v>
      </c>
      <c r="E6" s="32">
        <v>1300.0</v>
      </c>
      <c r="F6" s="33">
        <v>450.0</v>
      </c>
      <c r="G6" s="33"/>
      <c r="H6" s="33"/>
      <c r="I6" s="33"/>
      <c r="J6" s="33">
        <v>654.07</v>
      </c>
      <c r="K6" s="33">
        <v>593.21</v>
      </c>
      <c r="L6" s="33">
        <v>563.65</v>
      </c>
      <c r="M6" s="33">
        <v>520.14</v>
      </c>
      <c r="N6" s="33">
        <v>489.44</v>
      </c>
      <c r="O6" s="33">
        <v>452.02</v>
      </c>
      <c r="P6" s="33">
        <v>448.51</v>
      </c>
      <c r="Q6" s="33">
        <v>414.9</v>
      </c>
      <c r="R6" s="48">
        <v>240.95</v>
      </c>
      <c r="S6" s="34">
        <f>IF(SUM(E6:R6)&gt;0,ROUND(AVERAGE(E6:R6),2),"")</f>
        <v>556.99</v>
      </c>
      <c r="T6" s="34">
        <f>IF(COUNTA(E6:R6)=1,S6,(IF(SUM(E6:R6)&gt;0,ROUND(STDEV(E6:R6),2),"")))</f>
        <v>268.9</v>
      </c>
      <c r="U6" s="35">
        <f>IF(SUM(S6:T6)&gt;0,S6-T6,"")</f>
        <v>288.09</v>
      </c>
      <c r="V6" s="36">
        <f>IF(SUM(S6:T6)&gt;0,SUM(S6:T6),"")</f>
        <v>825.89</v>
      </c>
    </row>
    <row r="7">
      <c r="A7" s="38">
        <v>2.0</v>
      </c>
      <c r="B7" s="39" t="s">
        <v>43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40"/>
    </row>
    <row r="8">
      <c r="A8" s="28">
        <v>43832.0</v>
      </c>
      <c r="B8" s="42" t="s">
        <v>44</v>
      </c>
      <c r="C8" s="30">
        <v>35.0</v>
      </c>
      <c r="D8" s="31" t="s">
        <v>41</v>
      </c>
      <c r="E8" s="43">
        <v>1200.0</v>
      </c>
      <c r="F8" s="43">
        <v>800.0</v>
      </c>
      <c r="G8" s="44"/>
      <c r="H8" s="44"/>
      <c r="I8" s="44"/>
      <c r="J8" s="45">
        <v>1350.0</v>
      </c>
      <c r="K8" s="45">
        <v>1000.0</v>
      </c>
      <c r="L8" s="45">
        <v>960.0</v>
      </c>
      <c r="M8" s="45">
        <v>1590.0</v>
      </c>
      <c r="N8" s="45">
        <v>887.86</v>
      </c>
      <c r="O8" s="45">
        <v>1168.0</v>
      </c>
      <c r="P8" s="45">
        <v>1450.0</v>
      </c>
      <c r="Q8" s="45"/>
      <c r="R8" s="45">
        <v>829.17</v>
      </c>
      <c r="S8" s="34">
        <f t="shared" ref="S8:S26" si="1">IF(SUM(E8:R8)&gt;0,ROUND(AVERAGE(E8:R8),2),"")</f>
        <v>1123.5</v>
      </c>
      <c r="T8" s="34">
        <f t="shared" ref="T8:T26" si="2">IF(COUNTA(E8:R8)=1,S8,(IF(SUM(E8:R8)&gt;0,ROUND(STDEV(E8:R8),2),"")))</f>
        <v>273.28</v>
      </c>
      <c r="U8" s="35">
        <f t="shared" ref="U8:U26" si="3">IF(SUM(S8:T8)&gt;0,S8-T8,"")</f>
        <v>850.22</v>
      </c>
      <c r="V8" s="36">
        <f t="shared" ref="V8:V26" si="4">IF(SUM(S8:T8)&gt;0,SUM(S8:T8),"")</f>
        <v>1396.78</v>
      </c>
    </row>
    <row r="9">
      <c r="A9" s="28">
        <v>43863.0</v>
      </c>
      <c r="B9" s="42" t="s">
        <v>45</v>
      </c>
      <c r="C9" s="30">
        <v>35.0</v>
      </c>
      <c r="D9" s="31" t="s">
        <v>41</v>
      </c>
      <c r="E9" s="43">
        <v>980.8</v>
      </c>
      <c r="F9" s="43">
        <v>650.0</v>
      </c>
      <c r="G9" s="43">
        <v>408.95</v>
      </c>
      <c r="H9" s="43">
        <v>616.75</v>
      </c>
      <c r="I9" s="43">
        <v>542.06</v>
      </c>
      <c r="J9" s="45">
        <v>1200.0</v>
      </c>
      <c r="K9" s="45"/>
      <c r="L9" s="45"/>
      <c r="M9" s="45"/>
      <c r="N9" s="45"/>
      <c r="O9" s="45"/>
      <c r="P9" s="45"/>
      <c r="Q9" s="45"/>
      <c r="R9" s="45">
        <v>473.68</v>
      </c>
      <c r="S9" s="34">
        <f t="shared" si="1"/>
        <v>696.03</v>
      </c>
      <c r="T9" s="34">
        <f t="shared" si="2"/>
        <v>288.4</v>
      </c>
      <c r="U9" s="35">
        <f t="shared" si="3"/>
        <v>407.63</v>
      </c>
      <c r="V9" s="36">
        <f t="shared" si="4"/>
        <v>984.43</v>
      </c>
    </row>
    <row r="10">
      <c r="A10" s="28">
        <v>43892.0</v>
      </c>
      <c r="B10" s="42" t="s">
        <v>47</v>
      </c>
      <c r="C10" s="30">
        <v>30.0</v>
      </c>
      <c r="D10" s="31" t="s">
        <v>41</v>
      </c>
      <c r="E10" s="43">
        <v>800.0</v>
      </c>
      <c r="F10" s="43">
        <v>725.0</v>
      </c>
      <c r="G10" s="43">
        <v>680.0</v>
      </c>
      <c r="H10" s="43">
        <v>613.95</v>
      </c>
      <c r="I10" s="43">
        <v>740.75</v>
      </c>
      <c r="J10" s="45">
        <v>1328.99</v>
      </c>
      <c r="K10" s="45">
        <v>1200.0</v>
      </c>
      <c r="L10" s="45">
        <v>612.0</v>
      </c>
      <c r="M10" s="45">
        <v>579.2</v>
      </c>
      <c r="N10" s="45">
        <v>769.69</v>
      </c>
      <c r="O10" s="45">
        <v>1980.0</v>
      </c>
      <c r="P10" s="45"/>
      <c r="Q10" s="45"/>
      <c r="R10" s="45">
        <v>726.82</v>
      </c>
      <c r="S10" s="34">
        <f t="shared" si="1"/>
        <v>896.37</v>
      </c>
      <c r="T10" s="34">
        <f t="shared" si="2"/>
        <v>412.23</v>
      </c>
      <c r="U10" s="35">
        <f t="shared" si="3"/>
        <v>484.14</v>
      </c>
      <c r="V10" s="36">
        <f t="shared" si="4"/>
        <v>1308.6</v>
      </c>
    </row>
    <row r="11">
      <c r="A11" s="28">
        <v>43923.0</v>
      </c>
      <c r="B11" s="42" t="s">
        <v>48</v>
      </c>
      <c r="C11" s="30">
        <v>200.0</v>
      </c>
      <c r="D11" s="46" t="s">
        <v>49</v>
      </c>
      <c r="E11" s="43">
        <v>120.0</v>
      </c>
      <c r="F11" s="43">
        <v>150.0</v>
      </c>
      <c r="G11" s="44"/>
      <c r="H11" s="44"/>
      <c r="I11" s="44"/>
      <c r="J11" s="45">
        <v>166.67</v>
      </c>
      <c r="K11" s="45">
        <v>274.5</v>
      </c>
      <c r="L11" s="45">
        <v>252.0</v>
      </c>
      <c r="M11" s="45"/>
      <c r="N11" s="45"/>
      <c r="O11" s="45"/>
      <c r="P11" s="45"/>
      <c r="Q11" s="45"/>
      <c r="R11" s="45">
        <v>111.09</v>
      </c>
      <c r="S11" s="34">
        <f t="shared" si="1"/>
        <v>179.04</v>
      </c>
      <c r="T11" s="34">
        <f t="shared" si="2"/>
        <v>68.61</v>
      </c>
      <c r="U11" s="35">
        <f t="shared" si="3"/>
        <v>110.43</v>
      </c>
      <c r="V11" s="36">
        <f t="shared" si="4"/>
        <v>247.65</v>
      </c>
    </row>
    <row r="12">
      <c r="A12" s="28">
        <v>43953.0</v>
      </c>
      <c r="B12" s="42" t="s">
        <v>50</v>
      </c>
      <c r="C12" s="30">
        <v>100.0</v>
      </c>
      <c r="D12" s="46" t="s">
        <v>49</v>
      </c>
      <c r="E12" s="43">
        <v>4.5</v>
      </c>
      <c r="F12" s="43">
        <v>3.5</v>
      </c>
      <c r="G12" s="43">
        <v>3.5</v>
      </c>
      <c r="H12" s="43"/>
      <c r="I12" s="44"/>
      <c r="J12" s="45"/>
      <c r="K12" s="45"/>
      <c r="L12" s="45"/>
      <c r="M12" s="45"/>
      <c r="N12" s="45"/>
      <c r="O12" s="45"/>
      <c r="P12" s="45"/>
      <c r="Q12" s="45"/>
      <c r="R12" s="45">
        <v>2.8</v>
      </c>
      <c r="S12" s="34">
        <f t="shared" si="1"/>
        <v>3.58</v>
      </c>
      <c r="T12" s="34">
        <f t="shared" si="2"/>
        <v>0.7</v>
      </c>
      <c r="U12" s="35">
        <f t="shared" si="3"/>
        <v>2.88</v>
      </c>
      <c r="V12" s="36">
        <f t="shared" si="4"/>
        <v>4.28</v>
      </c>
    </row>
    <row r="13">
      <c r="A13" s="28">
        <v>43984.0</v>
      </c>
      <c r="B13" s="42" t="s">
        <v>51</v>
      </c>
      <c r="C13" s="30">
        <v>100.0</v>
      </c>
      <c r="D13" s="46" t="s">
        <v>49</v>
      </c>
      <c r="E13" s="43">
        <v>6.7</v>
      </c>
      <c r="F13" s="43">
        <v>3.55</v>
      </c>
      <c r="G13" s="43">
        <v>4.4</v>
      </c>
      <c r="H13" s="44"/>
      <c r="I13" s="44"/>
      <c r="J13" s="45">
        <v>5.63</v>
      </c>
      <c r="K13" s="45">
        <v>5.49</v>
      </c>
      <c r="L13" s="45">
        <v>3.0</v>
      </c>
      <c r="M13" s="45"/>
      <c r="N13" s="45"/>
      <c r="O13" s="45"/>
      <c r="P13" s="45"/>
      <c r="Q13" s="45"/>
      <c r="R13" s="45">
        <v>5.82</v>
      </c>
      <c r="S13" s="34">
        <f t="shared" si="1"/>
        <v>4.94</v>
      </c>
      <c r="T13" s="34">
        <f t="shared" si="2"/>
        <v>1.33</v>
      </c>
      <c r="U13" s="35">
        <f t="shared" si="3"/>
        <v>3.61</v>
      </c>
      <c r="V13" s="36">
        <f t="shared" si="4"/>
        <v>6.27</v>
      </c>
    </row>
    <row r="14">
      <c r="A14" s="28">
        <v>44014.0</v>
      </c>
      <c r="B14" s="42" t="s">
        <v>52</v>
      </c>
      <c r="C14" s="30">
        <v>100.0</v>
      </c>
      <c r="D14" s="46" t="s">
        <v>49</v>
      </c>
      <c r="E14" s="43">
        <v>19.5</v>
      </c>
      <c r="F14" s="43">
        <v>3.85</v>
      </c>
      <c r="G14" s="43">
        <v>3.7</v>
      </c>
      <c r="H14" s="43"/>
      <c r="I14" s="44"/>
      <c r="J14" s="45">
        <v>6.47</v>
      </c>
      <c r="K14" s="45">
        <v>6.49</v>
      </c>
      <c r="L14" s="45"/>
      <c r="M14" s="45"/>
      <c r="N14" s="45"/>
      <c r="O14" s="45"/>
      <c r="P14" s="45"/>
      <c r="Q14" s="45"/>
      <c r="R14" s="45">
        <v>19.31</v>
      </c>
      <c r="S14" s="34">
        <f t="shared" si="1"/>
        <v>9.89</v>
      </c>
      <c r="T14" s="34">
        <f t="shared" si="2"/>
        <v>7.47</v>
      </c>
      <c r="U14" s="35">
        <f t="shared" si="3"/>
        <v>2.42</v>
      </c>
      <c r="V14" s="36">
        <f t="shared" si="4"/>
        <v>17.36</v>
      </c>
    </row>
    <row r="15">
      <c r="A15" s="28">
        <v>44045.0</v>
      </c>
      <c r="B15" s="42" t="s">
        <v>53</v>
      </c>
      <c r="C15" s="30">
        <v>100.0</v>
      </c>
      <c r="D15" s="46" t="s">
        <v>49</v>
      </c>
      <c r="E15" s="43">
        <v>17.0</v>
      </c>
      <c r="F15" s="43">
        <v>4.2</v>
      </c>
      <c r="G15" s="44"/>
      <c r="H15" s="44"/>
      <c r="I15" s="44"/>
      <c r="J15" s="45"/>
      <c r="K15" s="45"/>
      <c r="L15" s="45"/>
      <c r="M15" s="45"/>
      <c r="N15" s="45"/>
      <c r="O15" s="45"/>
      <c r="P15" s="45"/>
      <c r="Q15" s="45"/>
      <c r="R15" s="45">
        <v>9.54</v>
      </c>
      <c r="S15" s="34">
        <f t="shared" si="1"/>
        <v>10.25</v>
      </c>
      <c r="T15" s="34">
        <f t="shared" si="2"/>
        <v>6.43</v>
      </c>
      <c r="U15" s="35">
        <f t="shared" si="3"/>
        <v>3.82</v>
      </c>
      <c r="V15" s="36">
        <f t="shared" si="4"/>
        <v>16.68</v>
      </c>
    </row>
    <row r="16">
      <c r="A16" s="28">
        <v>44076.0</v>
      </c>
      <c r="B16" s="42" t="s">
        <v>54</v>
      </c>
      <c r="C16" s="30">
        <v>100.0</v>
      </c>
      <c r="D16" s="46" t="s">
        <v>49</v>
      </c>
      <c r="E16" s="43">
        <v>18.5</v>
      </c>
      <c r="F16" s="43">
        <v>4.25</v>
      </c>
      <c r="G16" s="43">
        <v>3.75</v>
      </c>
      <c r="H16" s="43"/>
      <c r="I16" s="44"/>
      <c r="J16" s="45"/>
      <c r="K16" s="45"/>
      <c r="L16" s="45"/>
      <c r="M16" s="45"/>
      <c r="N16" s="45"/>
      <c r="O16" s="45"/>
      <c r="P16" s="45"/>
      <c r="Q16" s="45"/>
      <c r="R16" s="45">
        <v>11.28</v>
      </c>
      <c r="S16" s="34">
        <f t="shared" si="1"/>
        <v>9.45</v>
      </c>
      <c r="T16" s="34">
        <f t="shared" si="2"/>
        <v>6.95</v>
      </c>
      <c r="U16" s="35">
        <f t="shared" si="3"/>
        <v>2.5</v>
      </c>
      <c r="V16" s="36">
        <f t="shared" si="4"/>
        <v>16.4</v>
      </c>
    </row>
    <row r="17">
      <c r="A17" s="28">
        <v>44106.0</v>
      </c>
      <c r="B17" s="42" t="s">
        <v>55</v>
      </c>
      <c r="C17" s="30">
        <v>100.0</v>
      </c>
      <c r="D17" s="46" t="s">
        <v>49</v>
      </c>
      <c r="E17" s="43">
        <v>15.5</v>
      </c>
      <c r="F17" s="43">
        <v>42.5</v>
      </c>
      <c r="G17" s="43">
        <v>15.14</v>
      </c>
      <c r="H17" s="43">
        <v>12.52</v>
      </c>
      <c r="I17" s="43">
        <v>13.27</v>
      </c>
      <c r="J17" s="45"/>
      <c r="K17" s="45"/>
      <c r="L17" s="45"/>
      <c r="M17" s="45"/>
      <c r="N17" s="45"/>
      <c r="O17" s="45"/>
      <c r="P17" s="45"/>
      <c r="Q17" s="45"/>
      <c r="R17" s="45">
        <v>20.24</v>
      </c>
      <c r="S17" s="34">
        <f t="shared" si="1"/>
        <v>19.86</v>
      </c>
      <c r="T17" s="34">
        <f t="shared" si="2"/>
        <v>11.41</v>
      </c>
      <c r="U17" s="35">
        <f t="shared" si="3"/>
        <v>8.45</v>
      </c>
      <c r="V17" s="36">
        <f t="shared" si="4"/>
        <v>31.27</v>
      </c>
    </row>
    <row r="18">
      <c r="A18" s="28">
        <v>44137.0</v>
      </c>
      <c r="B18" s="42" t="s">
        <v>56</v>
      </c>
      <c r="C18" s="30">
        <v>100.0</v>
      </c>
      <c r="D18" s="46" t="s">
        <v>49</v>
      </c>
      <c r="E18" s="43">
        <v>43.5</v>
      </c>
      <c r="F18" s="43">
        <v>42.5</v>
      </c>
      <c r="G18" s="43">
        <v>9.39</v>
      </c>
      <c r="H18" s="43">
        <v>9.8</v>
      </c>
      <c r="I18" s="44"/>
      <c r="J18" s="45"/>
      <c r="K18" s="45"/>
      <c r="L18" s="45"/>
      <c r="M18" s="45"/>
      <c r="N18" s="45"/>
      <c r="O18" s="45"/>
      <c r="P18" s="45"/>
      <c r="Q18" s="45"/>
      <c r="R18" s="45">
        <v>24.61</v>
      </c>
      <c r="S18" s="34">
        <f t="shared" si="1"/>
        <v>25.96</v>
      </c>
      <c r="T18" s="34">
        <f t="shared" si="2"/>
        <v>16.72</v>
      </c>
      <c r="U18" s="35">
        <f t="shared" si="3"/>
        <v>9.24</v>
      </c>
      <c r="V18" s="36">
        <f t="shared" si="4"/>
        <v>42.68</v>
      </c>
    </row>
    <row r="19">
      <c r="A19" s="28">
        <v>44167.0</v>
      </c>
      <c r="B19" s="42" t="s">
        <v>57</v>
      </c>
      <c r="C19" s="30">
        <v>100.0</v>
      </c>
      <c r="D19" s="46" t="s">
        <v>49</v>
      </c>
      <c r="E19" s="43">
        <v>35.8</v>
      </c>
      <c r="F19" s="43">
        <v>42.5</v>
      </c>
      <c r="G19" s="43">
        <v>15.14</v>
      </c>
      <c r="H19" s="43">
        <v>12.52</v>
      </c>
      <c r="I19" s="43">
        <v>13.27</v>
      </c>
      <c r="J19" s="45"/>
      <c r="K19" s="45"/>
      <c r="L19" s="45"/>
      <c r="M19" s="45"/>
      <c r="N19" s="45"/>
      <c r="O19" s="45"/>
      <c r="P19" s="45"/>
      <c r="Q19" s="45"/>
      <c r="R19" s="45">
        <v>19.41</v>
      </c>
      <c r="S19" s="34">
        <f t="shared" si="1"/>
        <v>23.11</v>
      </c>
      <c r="T19" s="34">
        <f t="shared" si="2"/>
        <v>12.83</v>
      </c>
      <c r="U19" s="35">
        <f t="shared" si="3"/>
        <v>10.28</v>
      </c>
      <c r="V19" s="36">
        <f t="shared" si="4"/>
        <v>35.94</v>
      </c>
    </row>
    <row r="20">
      <c r="A20" s="47" t="s">
        <v>58</v>
      </c>
      <c r="B20" s="42" t="s">
        <v>59</v>
      </c>
      <c r="C20" s="30">
        <v>100.0</v>
      </c>
      <c r="D20" s="46" t="s">
        <v>49</v>
      </c>
      <c r="E20" s="43">
        <v>42.8</v>
      </c>
      <c r="F20" s="43">
        <v>42.5</v>
      </c>
      <c r="G20" s="43">
        <v>17.0</v>
      </c>
      <c r="H20" s="43">
        <v>16.07</v>
      </c>
      <c r="I20" s="43">
        <v>15.94</v>
      </c>
      <c r="J20" s="45"/>
      <c r="K20" s="45"/>
      <c r="L20" s="45"/>
      <c r="M20" s="45"/>
      <c r="N20" s="45"/>
      <c r="O20" s="45"/>
      <c r="P20" s="45"/>
      <c r="Q20" s="45"/>
      <c r="R20" s="45">
        <v>29.88</v>
      </c>
      <c r="S20" s="34">
        <f t="shared" si="1"/>
        <v>27.37</v>
      </c>
      <c r="T20" s="34">
        <f t="shared" si="2"/>
        <v>12.96</v>
      </c>
      <c r="U20" s="35">
        <f t="shared" si="3"/>
        <v>14.41</v>
      </c>
      <c r="V20" s="36">
        <f t="shared" si="4"/>
        <v>40.33</v>
      </c>
    </row>
    <row r="21">
      <c r="A21" s="47" t="s">
        <v>60</v>
      </c>
      <c r="B21" s="42" t="s">
        <v>61</v>
      </c>
      <c r="C21" s="30">
        <v>100.0</v>
      </c>
      <c r="D21" s="46" t="s">
        <v>49</v>
      </c>
      <c r="E21" s="43">
        <v>47.9</v>
      </c>
      <c r="F21" s="43">
        <v>42.5</v>
      </c>
      <c r="G21" s="43">
        <v>19.2</v>
      </c>
      <c r="H21" s="43">
        <v>19.94</v>
      </c>
      <c r="I21" s="44"/>
      <c r="J21" s="45"/>
      <c r="K21" s="45"/>
      <c r="L21" s="45"/>
      <c r="M21" s="45"/>
      <c r="N21" s="45"/>
      <c r="O21" s="45"/>
      <c r="P21" s="45"/>
      <c r="Q21" s="45"/>
      <c r="R21" s="45">
        <v>32.13</v>
      </c>
      <c r="S21" s="34">
        <f t="shared" si="1"/>
        <v>32.33</v>
      </c>
      <c r="T21" s="34">
        <f t="shared" si="2"/>
        <v>12.96</v>
      </c>
      <c r="U21" s="35">
        <f t="shared" si="3"/>
        <v>19.37</v>
      </c>
      <c r="V21" s="36">
        <f t="shared" si="4"/>
        <v>45.29</v>
      </c>
    </row>
    <row r="22">
      <c r="A22" s="47" t="s">
        <v>62</v>
      </c>
      <c r="B22" s="42" t="s">
        <v>63</v>
      </c>
      <c r="C22" s="30">
        <v>10.0</v>
      </c>
      <c r="D22" s="31" t="s">
        <v>41</v>
      </c>
      <c r="E22" s="43">
        <v>760.0</v>
      </c>
      <c r="F22" s="43">
        <v>520.0</v>
      </c>
      <c r="G22" s="43">
        <v>492.1</v>
      </c>
      <c r="H22" s="43">
        <v>462.0</v>
      </c>
      <c r="I22" s="43">
        <v>462.0</v>
      </c>
      <c r="J22" s="45">
        <v>540.0</v>
      </c>
      <c r="K22" s="45">
        <v>762.0</v>
      </c>
      <c r="L22" s="45"/>
      <c r="M22" s="45"/>
      <c r="N22" s="45"/>
      <c r="O22" s="45"/>
      <c r="P22" s="45"/>
      <c r="Q22" s="45"/>
      <c r="R22" s="45">
        <v>541.61</v>
      </c>
      <c r="S22" s="34">
        <f t="shared" si="1"/>
        <v>567.46</v>
      </c>
      <c r="T22" s="34">
        <f t="shared" si="2"/>
        <v>123.35</v>
      </c>
      <c r="U22" s="35">
        <f t="shared" si="3"/>
        <v>444.11</v>
      </c>
      <c r="V22" s="36">
        <f t="shared" si="4"/>
        <v>690.81</v>
      </c>
    </row>
    <row r="23">
      <c r="A23" s="47" t="s">
        <v>64</v>
      </c>
      <c r="B23" s="42" t="s">
        <v>65</v>
      </c>
      <c r="C23" s="30">
        <v>10.0</v>
      </c>
      <c r="D23" s="31" t="s">
        <v>41</v>
      </c>
      <c r="E23" s="43">
        <v>830.0</v>
      </c>
      <c r="F23" s="43">
        <v>580.0</v>
      </c>
      <c r="G23" s="43">
        <v>454.99</v>
      </c>
      <c r="H23" s="43">
        <v>595.0</v>
      </c>
      <c r="I23" s="43">
        <v>595.0</v>
      </c>
      <c r="J23" s="45">
        <v>540.0</v>
      </c>
      <c r="K23" s="45">
        <v>762.0</v>
      </c>
      <c r="L23" s="45">
        <v>1650.0</v>
      </c>
      <c r="M23" s="45"/>
      <c r="N23" s="45"/>
      <c r="O23" s="45"/>
      <c r="P23" s="45"/>
      <c r="Q23" s="45"/>
      <c r="R23" s="45">
        <v>834.15</v>
      </c>
      <c r="S23" s="34">
        <f t="shared" si="1"/>
        <v>760.13</v>
      </c>
      <c r="T23" s="34">
        <f t="shared" si="2"/>
        <v>358.95</v>
      </c>
      <c r="U23" s="35">
        <f t="shared" si="3"/>
        <v>401.18</v>
      </c>
      <c r="V23" s="36">
        <f t="shared" si="4"/>
        <v>1119.08</v>
      </c>
    </row>
    <row r="24">
      <c r="A24" s="47" t="s">
        <v>66</v>
      </c>
      <c r="B24" s="42" t="s">
        <v>67</v>
      </c>
      <c r="C24" s="30">
        <v>30.0</v>
      </c>
      <c r="D24" s="31" t="s">
        <v>41</v>
      </c>
      <c r="E24" s="43">
        <v>80.0</v>
      </c>
      <c r="F24" s="43">
        <v>35.5</v>
      </c>
      <c r="G24" s="43">
        <v>47.99</v>
      </c>
      <c r="H24" s="43">
        <v>34.99</v>
      </c>
      <c r="I24" s="43">
        <v>57.99</v>
      </c>
      <c r="J24" s="45">
        <v>71.61</v>
      </c>
      <c r="K24" s="45">
        <v>108.6</v>
      </c>
      <c r="L24" s="45">
        <v>88.94</v>
      </c>
      <c r="M24" s="45">
        <v>119.21</v>
      </c>
      <c r="N24" s="45">
        <v>64.0</v>
      </c>
      <c r="O24" s="45">
        <v>70.99</v>
      </c>
      <c r="P24" s="45"/>
      <c r="Q24" s="45"/>
      <c r="R24" s="45">
        <v>68.15</v>
      </c>
      <c r="S24" s="34">
        <f t="shared" si="1"/>
        <v>70.66</v>
      </c>
      <c r="T24" s="34">
        <f t="shared" si="2"/>
        <v>26.03</v>
      </c>
      <c r="U24" s="35">
        <f t="shared" si="3"/>
        <v>44.63</v>
      </c>
      <c r="V24" s="36">
        <f t="shared" si="4"/>
        <v>96.69</v>
      </c>
    </row>
    <row r="25">
      <c r="A25" s="47" t="s">
        <v>68</v>
      </c>
      <c r="B25" s="42" t="s">
        <v>69</v>
      </c>
      <c r="C25" s="30">
        <v>30.0</v>
      </c>
      <c r="D25" s="31" t="s">
        <v>41</v>
      </c>
      <c r="E25" s="43">
        <v>40.5</v>
      </c>
      <c r="F25" s="43">
        <v>8.5</v>
      </c>
      <c r="G25" s="43">
        <v>6.04</v>
      </c>
      <c r="H25" s="43">
        <v>4.69</v>
      </c>
      <c r="I25" s="43">
        <v>5.22</v>
      </c>
      <c r="J25" s="45">
        <v>53.15</v>
      </c>
      <c r="K25" s="45">
        <v>67.0</v>
      </c>
      <c r="L25" s="45">
        <v>8.0</v>
      </c>
      <c r="M25" s="45">
        <v>23.62</v>
      </c>
      <c r="N25" s="45"/>
      <c r="O25" s="45"/>
      <c r="P25" s="45"/>
      <c r="Q25" s="45"/>
      <c r="R25" s="45">
        <v>26.94</v>
      </c>
      <c r="S25" s="34">
        <f t="shared" si="1"/>
        <v>24.37</v>
      </c>
      <c r="T25" s="34">
        <f t="shared" si="2"/>
        <v>22.42</v>
      </c>
      <c r="U25" s="35">
        <f t="shared" si="3"/>
        <v>1.95</v>
      </c>
      <c r="V25" s="36">
        <f t="shared" si="4"/>
        <v>46.79</v>
      </c>
    </row>
    <row r="26">
      <c r="A26" s="47" t="s">
        <v>70</v>
      </c>
      <c r="B26" s="42" t="s">
        <v>71</v>
      </c>
      <c r="C26" s="30">
        <v>35.0</v>
      </c>
      <c r="D26" s="31" t="s">
        <v>41</v>
      </c>
      <c r="E26" s="33">
        <v>317.0</v>
      </c>
      <c r="F26" s="33">
        <v>150.0</v>
      </c>
      <c r="G26" s="49"/>
      <c r="H26" s="49"/>
      <c r="I26" s="49"/>
      <c r="J26" s="48"/>
      <c r="K26" s="48"/>
      <c r="L26" s="48"/>
      <c r="M26" s="48"/>
      <c r="N26" s="48"/>
      <c r="O26" s="48"/>
      <c r="P26" s="48"/>
      <c r="Q26" s="48"/>
      <c r="R26" s="48">
        <v>382.66</v>
      </c>
      <c r="S26" s="34">
        <f t="shared" si="1"/>
        <v>283.22</v>
      </c>
      <c r="T26" s="34">
        <f t="shared" si="2"/>
        <v>119.95</v>
      </c>
      <c r="U26" s="35">
        <f t="shared" si="3"/>
        <v>163.27</v>
      </c>
      <c r="V26" s="36">
        <f t="shared" si="4"/>
        <v>403.17</v>
      </c>
    </row>
    <row r="27">
      <c r="A27" s="38">
        <v>3.0</v>
      </c>
      <c r="B27" s="50" t="s">
        <v>72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40"/>
    </row>
    <row r="28">
      <c r="A28" s="28">
        <v>43833.0</v>
      </c>
      <c r="B28" s="42" t="s">
        <v>73</v>
      </c>
      <c r="C28" s="30">
        <v>223.0</v>
      </c>
      <c r="D28" s="31" t="s">
        <v>41</v>
      </c>
      <c r="E28" s="43">
        <v>760.0</v>
      </c>
      <c r="F28" s="43">
        <v>380.0</v>
      </c>
      <c r="G28" s="44"/>
      <c r="H28" s="44"/>
      <c r="I28" s="44"/>
      <c r="J28" s="45">
        <v>570.0</v>
      </c>
      <c r="K28" s="45">
        <v>750.0</v>
      </c>
      <c r="L28" s="45">
        <v>230.0</v>
      </c>
      <c r="M28" s="45">
        <v>250.0</v>
      </c>
      <c r="N28" s="45">
        <v>900.0</v>
      </c>
      <c r="O28" s="45">
        <v>550.0</v>
      </c>
      <c r="P28" s="45">
        <v>570.0</v>
      </c>
      <c r="Q28" s="45">
        <v>950.0</v>
      </c>
      <c r="R28" s="45">
        <v>233.52</v>
      </c>
      <c r="S28" s="34">
        <f t="shared" ref="S28:S33" si="5">IF(SUM(E28:R28)&gt;0,ROUND(AVERAGE(E28:R28),2),"")</f>
        <v>558.5</v>
      </c>
      <c r="T28" s="34">
        <f t="shared" ref="T28:T33" si="6">IF(COUNTA(E28:R28)=1,S28,(IF(SUM(E28:R28)&gt;0,ROUND(STDEV(E28:R28),2),"")))</f>
        <v>262.31</v>
      </c>
      <c r="U28" s="35">
        <f t="shared" ref="U28:U33" si="7">IF(SUM(S28:T28)&gt;0,S28-T28,"")</f>
        <v>296.19</v>
      </c>
      <c r="V28" s="36">
        <f t="shared" ref="V28:V33" si="8">IF(SUM(S28:T28)&gt;0,SUM(S28:T28),"")</f>
        <v>820.81</v>
      </c>
    </row>
    <row r="29">
      <c r="A29" s="28">
        <v>43864.0</v>
      </c>
      <c r="B29" s="42" t="s">
        <v>74</v>
      </c>
      <c r="C29" s="30">
        <v>50.0</v>
      </c>
      <c r="D29" s="31" t="s">
        <v>41</v>
      </c>
      <c r="E29" s="43">
        <v>270.0</v>
      </c>
      <c r="F29" s="43">
        <v>720.0</v>
      </c>
      <c r="G29" s="44"/>
      <c r="H29" s="44"/>
      <c r="I29" s="44"/>
      <c r="J29" s="45">
        <v>778.89</v>
      </c>
      <c r="K29" s="45"/>
      <c r="L29" s="45"/>
      <c r="M29" s="45"/>
      <c r="N29" s="45"/>
      <c r="O29" s="45"/>
      <c r="P29" s="45"/>
      <c r="Q29" s="45"/>
      <c r="R29" s="45">
        <v>156.51</v>
      </c>
      <c r="S29" s="34">
        <f t="shared" si="5"/>
        <v>481.35</v>
      </c>
      <c r="T29" s="34">
        <f t="shared" si="6"/>
        <v>313.94</v>
      </c>
      <c r="U29" s="35">
        <f t="shared" si="7"/>
        <v>167.41</v>
      </c>
      <c r="V29" s="36">
        <f t="shared" si="8"/>
        <v>795.29</v>
      </c>
    </row>
    <row r="30">
      <c r="A30" s="28">
        <v>43893.0</v>
      </c>
      <c r="B30" s="42" t="s">
        <v>75</v>
      </c>
      <c r="C30" s="30">
        <v>223.0</v>
      </c>
      <c r="D30" s="31" t="s">
        <v>41</v>
      </c>
      <c r="E30" s="43">
        <v>37.0</v>
      </c>
      <c r="F30" s="43">
        <v>255.0</v>
      </c>
      <c r="G30" s="44"/>
      <c r="H30" s="44"/>
      <c r="I30" s="44"/>
      <c r="J30" s="45"/>
      <c r="K30" s="45"/>
      <c r="L30" s="45"/>
      <c r="M30" s="45"/>
      <c r="N30" s="45"/>
      <c r="O30" s="45"/>
      <c r="P30" s="45"/>
      <c r="Q30" s="45"/>
      <c r="R30" s="45">
        <v>269.45</v>
      </c>
      <c r="S30" s="34">
        <f t="shared" si="5"/>
        <v>187.15</v>
      </c>
      <c r="T30" s="34">
        <f t="shared" si="6"/>
        <v>130.23</v>
      </c>
      <c r="U30" s="35">
        <f t="shared" si="7"/>
        <v>56.92</v>
      </c>
      <c r="V30" s="36">
        <f t="shared" si="8"/>
        <v>317.38</v>
      </c>
    </row>
    <row r="31">
      <c r="A31" s="28">
        <v>43924.0</v>
      </c>
      <c r="B31" s="42" t="s">
        <v>76</v>
      </c>
      <c r="C31" s="30">
        <v>223.0</v>
      </c>
      <c r="D31" s="31" t="s">
        <v>41</v>
      </c>
      <c r="E31" s="43">
        <v>420.0</v>
      </c>
      <c r="F31" s="43">
        <v>450.0</v>
      </c>
      <c r="G31" s="44"/>
      <c r="H31" s="44"/>
      <c r="I31" s="44"/>
      <c r="J31" s="45"/>
      <c r="K31" s="45"/>
      <c r="L31" s="45"/>
      <c r="M31" s="45"/>
      <c r="N31" s="45"/>
      <c r="O31" s="45"/>
      <c r="P31" s="45"/>
      <c r="Q31" s="45"/>
      <c r="R31" s="45">
        <v>258.12</v>
      </c>
      <c r="S31" s="34">
        <f t="shared" si="5"/>
        <v>376.04</v>
      </c>
      <c r="T31" s="34">
        <f t="shared" si="6"/>
        <v>103.22</v>
      </c>
      <c r="U31" s="35">
        <f t="shared" si="7"/>
        <v>272.82</v>
      </c>
      <c r="V31" s="36">
        <f t="shared" si="8"/>
        <v>479.26</v>
      </c>
    </row>
    <row r="32">
      <c r="A32" s="28">
        <v>43954.0</v>
      </c>
      <c r="B32" s="42" t="s">
        <v>77</v>
      </c>
      <c r="C32" s="30">
        <v>223.0</v>
      </c>
      <c r="D32" s="31" t="s">
        <v>41</v>
      </c>
      <c r="E32" s="43">
        <v>250.0</v>
      </c>
      <c r="F32" s="43">
        <v>215.0</v>
      </c>
      <c r="G32" s="44"/>
      <c r="H32" s="44"/>
      <c r="I32" s="44"/>
      <c r="J32" s="45">
        <v>250.0</v>
      </c>
      <c r="K32" s="45">
        <v>300.0</v>
      </c>
      <c r="L32" s="45">
        <v>294.93</v>
      </c>
      <c r="M32" s="45">
        <v>250.0</v>
      </c>
      <c r="N32" s="45">
        <v>200.0</v>
      </c>
      <c r="O32" s="45">
        <v>225.0</v>
      </c>
      <c r="P32" s="45">
        <v>399.0</v>
      </c>
      <c r="Q32" s="45"/>
      <c r="R32" s="45">
        <v>115.78</v>
      </c>
      <c r="S32" s="34">
        <f t="shared" si="5"/>
        <v>249.97</v>
      </c>
      <c r="T32" s="34">
        <f t="shared" si="6"/>
        <v>73.85</v>
      </c>
      <c r="U32" s="35">
        <f t="shared" si="7"/>
        <v>176.12</v>
      </c>
      <c r="V32" s="36">
        <f t="shared" si="8"/>
        <v>323.82</v>
      </c>
    </row>
    <row r="33">
      <c r="A33" s="28">
        <v>43985.0</v>
      </c>
      <c r="B33" s="42" t="s">
        <v>78</v>
      </c>
      <c r="C33" s="30">
        <v>100.0</v>
      </c>
      <c r="D33" s="31" t="s">
        <v>41</v>
      </c>
      <c r="E33" s="33">
        <v>280.0</v>
      </c>
      <c r="F33" s="33">
        <v>235.0</v>
      </c>
      <c r="G33" s="49"/>
      <c r="H33" s="49"/>
      <c r="I33" s="49"/>
      <c r="J33" s="48">
        <v>300.0</v>
      </c>
      <c r="K33" s="48">
        <v>150.0</v>
      </c>
      <c r="L33" s="48"/>
      <c r="M33" s="48"/>
      <c r="N33" s="48"/>
      <c r="O33" s="48"/>
      <c r="P33" s="48"/>
      <c r="Q33" s="48"/>
      <c r="R33" s="48">
        <v>186.12</v>
      </c>
      <c r="S33" s="34">
        <f t="shared" si="5"/>
        <v>230.22</v>
      </c>
      <c r="T33" s="34">
        <f t="shared" si="6"/>
        <v>62.75</v>
      </c>
      <c r="U33" s="35">
        <f t="shared" si="7"/>
        <v>167.47</v>
      </c>
      <c r="V33" s="36">
        <f t="shared" si="8"/>
        <v>292.97</v>
      </c>
    </row>
    <row r="34">
      <c r="A34" s="38">
        <v>4.0</v>
      </c>
      <c r="B34" s="50" t="s">
        <v>79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40"/>
    </row>
    <row r="35">
      <c r="A35" s="28">
        <v>43834.0</v>
      </c>
      <c r="B35" s="42" t="s">
        <v>80</v>
      </c>
      <c r="C35" s="30">
        <v>400.0</v>
      </c>
      <c r="D35" s="31" t="s">
        <v>41</v>
      </c>
      <c r="E35" s="43">
        <v>430.0</v>
      </c>
      <c r="F35" s="43">
        <v>385.0</v>
      </c>
      <c r="G35" s="43">
        <v>339.89</v>
      </c>
      <c r="H35" s="43">
        <v>353.19</v>
      </c>
      <c r="I35" s="43">
        <v>220.4</v>
      </c>
      <c r="J35" s="43">
        <v>488.58</v>
      </c>
      <c r="K35" s="43">
        <v>342.0</v>
      </c>
      <c r="L35" s="43">
        <v>385.71</v>
      </c>
      <c r="M35" s="43">
        <v>406.76</v>
      </c>
      <c r="N35" s="43">
        <v>398.0</v>
      </c>
      <c r="O35" s="43">
        <v>450.0</v>
      </c>
      <c r="P35" s="43">
        <v>433.33</v>
      </c>
      <c r="Q35" s="43">
        <v>350.0</v>
      </c>
      <c r="R35" s="45">
        <v>298.27</v>
      </c>
      <c r="S35" s="34">
        <f t="shared" ref="S35:S52" si="9">IF(SUM(E35:R35)&gt;0,ROUND(AVERAGE(E35:R35),2),"")</f>
        <v>377.22</v>
      </c>
      <c r="T35" s="34">
        <f t="shared" ref="T35:T52" si="10">IF(COUNTA(E35:R35)=1,S35,(IF(SUM(E35:R35)&gt;0,ROUND(STDEV(E35:R35),2),"")))</f>
        <v>67.85</v>
      </c>
      <c r="U35" s="35">
        <f t="shared" ref="U35:U52" si="11">IF(SUM(S35:T35)&gt;0,S35-T35,"")</f>
        <v>309.37</v>
      </c>
      <c r="V35" s="36">
        <f t="shared" ref="V35:V52" si="12">IF(SUM(S35:T35)&gt;0,SUM(S35:T35),"")</f>
        <v>445.07</v>
      </c>
    </row>
    <row r="36">
      <c r="A36" s="28">
        <v>43865.0</v>
      </c>
      <c r="B36" s="42" t="s">
        <v>81</v>
      </c>
      <c r="C36" s="30">
        <v>40.0</v>
      </c>
      <c r="D36" s="31" t="s">
        <v>41</v>
      </c>
      <c r="E36" s="43">
        <v>230.0</v>
      </c>
      <c r="F36" s="43">
        <v>265.0</v>
      </c>
      <c r="G36" s="43">
        <v>120.0</v>
      </c>
      <c r="H36" s="43">
        <v>50.45</v>
      </c>
      <c r="I36" s="43">
        <v>68.0</v>
      </c>
      <c r="J36" s="45">
        <v>234.37</v>
      </c>
      <c r="K36" s="45">
        <v>280.0</v>
      </c>
      <c r="L36" s="45">
        <v>200.0</v>
      </c>
      <c r="M36" s="45"/>
      <c r="N36" s="45"/>
      <c r="O36" s="45"/>
      <c r="P36" s="45"/>
      <c r="Q36" s="45"/>
      <c r="R36" s="45">
        <v>156.78</v>
      </c>
      <c r="S36" s="34">
        <f t="shared" si="9"/>
        <v>178.29</v>
      </c>
      <c r="T36" s="34">
        <f t="shared" si="10"/>
        <v>84.05</v>
      </c>
      <c r="U36" s="35">
        <f t="shared" si="11"/>
        <v>94.24</v>
      </c>
      <c r="V36" s="36">
        <f t="shared" si="12"/>
        <v>262.34</v>
      </c>
    </row>
    <row r="37">
      <c r="A37" s="28">
        <v>43894.0</v>
      </c>
      <c r="B37" s="42" t="s">
        <v>82</v>
      </c>
      <c r="C37" s="30">
        <v>40.0</v>
      </c>
      <c r="D37" s="31" t="s">
        <v>41</v>
      </c>
      <c r="E37" s="43">
        <v>630.0</v>
      </c>
      <c r="F37" s="43">
        <v>355.0</v>
      </c>
      <c r="G37" s="43">
        <v>254.85</v>
      </c>
      <c r="H37" s="43">
        <v>357.8</v>
      </c>
      <c r="I37" s="43">
        <v>458.3</v>
      </c>
      <c r="J37" s="45"/>
      <c r="K37" s="45"/>
      <c r="L37" s="45"/>
      <c r="M37" s="45"/>
      <c r="N37" s="45"/>
      <c r="O37" s="45"/>
      <c r="P37" s="45"/>
      <c r="Q37" s="45"/>
      <c r="R37" s="45">
        <v>304.91</v>
      </c>
      <c r="S37" s="34">
        <f t="shared" si="9"/>
        <v>393.48</v>
      </c>
      <c r="T37" s="34">
        <f t="shared" si="10"/>
        <v>134.13</v>
      </c>
      <c r="U37" s="35">
        <f t="shared" si="11"/>
        <v>259.35</v>
      </c>
      <c r="V37" s="36">
        <f t="shared" si="12"/>
        <v>527.61</v>
      </c>
    </row>
    <row r="38">
      <c r="A38" s="28">
        <v>43925.0</v>
      </c>
      <c r="B38" s="42" t="s">
        <v>83</v>
      </c>
      <c r="C38" s="30">
        <v>40.0</v>
      </c>
      <c r="D38" s="31" t="s">
        <v>41</v>
      </c>
      <c r="E38" s="43">
        <v>530.0</v>
      </c>
      <c r="F38" s="43">
        <v>355.0</v>
      </c>
      <c r="G38" s="43">
        <v>110.1</v>
      </c>
      <c r="H38" s="44"/>
      <c r="I38" s="44"/>
      <c r="J38" s="45"/>
      <c r="K38" s="45"/>
      <c r="L38" s="45"/>
      <c r="M38" s="45"/>
      <c r="N38" s="45"/>
      <c r="O38" s="45"/>
      <c r="P38" s="45"/>
      <c r="Q38" s="45"/>
      <c r="R38" s="45">
        <v>269.9</v>
      </c>
      <c r="S38" s="34">
        <f t="shared" si="9"/>
        <v>316.25</v>
      </c>
      <c r="T38" s="34">
        <f t="shared" si="10"/>
        <v>174.96</v>
      </c>
      <c r="U38" s="35">
        <f t="shared" si="11"/>
        <v>141.29</v>
      </c>
      <c r="V38" s="36">
        <f t="shared" si="12"/>
        <v>491.21</v>
      </c>
    </row>
    <row r="39">
      <c r="A39" s="28">
        <v>43955.0</v>
      </c>
      <c r="B39" s="42" t="s">
        <v>84</v>
      </c>
      <c r="C39" s="30">
        <v>40.0</v>
      </c>
      <c r="D39" s="31" t="s">
        <v>41</v>
      </c>
      <c r="E39" s="43">
        <v>430.0</v>
      </c>
      <c r="F39" s="43">
        <v>185.0</v>
      </c>
      <c r="G39" s="43">
        <v>212.3</v>
      </c>
      <c r="H39" s="43">
        <v>195.69</v>
      </c>
      <c r="I39" s="43">
        <v>147.28</v>
      </c>
      <c r="J39" s="45">
        <v>366.67</v>
      </c>
      <c r="K39" s="45">
        <v>379.5</v>
      </c>
      <c r="L39" s="45">
        <v>393.18</v>
      </c>
      <c r="M39" s="45">
        <v>431.0</v>
      </c>
      <c r="N39" s="45"/>
      <c r="O39" s="45"/>
      <c r="P39" s="45"/>
      <c r="Q39" s="45"/>
      <c r="R39" s="45">
        <v>352.5</v>
      </c>
      <c r="S39" s="34">
        <f t="shared" si="9"/>
        <v>309.31</v>
      </c>
      <c r="T39" s="34">
        <f t="shared" si="10"/>
        <v>110.81</v>
      </c>
      <c r="U39" s="35">
        <f t="shared" si="11"/>
        <v>198.5</v>
      </c>
      <c r="V39" s="36">
        <f t="shared" si="12"/>
        <v>420.12</v>
      </c>
    </row>
    <row r="40">
      <c r="A40" s="28">
        <v>43986.0</v>
      </c>
      <c r="B40" s="42" t="s">
        <v>85</v>
      </c>
      <c r="C40" s="30">
        <v>40.0</v>
      </c>
      <c r="D40" s="31" t="s">
        <v>41</v>
      </c>
      <c r="E40" s="43">
        <v>700.0</v>
      </c>
      <c r="F40" s="43">
        <v>190.0</v>
      </c>
      <c r="G40" s="43">
        <v>204.05</v>
      </c>
      <c r="H40" s="43">
        <v>160.0</v>
      </c>
      <c r="I40" s="44"/>
      <c r="J40" s="45">
        <v>247.9</v>
      </c>
      <c r="K40" s="45">
        <v>197.0</v>
      </c>
      <c r="L40" s="45">
        <v>240.0</v>
      </c>
      <c r="M40" s="45">
        <v>366.67</v>
      </c>
      <c r="N40" s="45">
        <v>286.7</v>
      </c>
      <c r="O40" s="45">
        <v>309.89</v>
      </c>
      <c r="P40" s="45">
        <v>379.5</v>
      </c>
      <c r="Q40" s="45">
        <v>270.68</v>
      </c>
      <c r="R40" s="45">
        <v>165.14</v>
      </c>
      <c r="S40" s="34">
        <f t="shared" si="9"/>
        <v>285.96</v>
      </c>
      <c r="T40" s="34">
        <f t="shared" si="10"/>
        <v>142.99</v>
      </c>
      <c r="U40" s="35">
        <f t="shared" si="11"/>
        <v>142.97</v>
      </c>
      <c r="V40" s="36">
        <f t="shared" si="12"/>
        <v>428.95</v>
      </c>
    </row>
    <row r="41">
      <c r="A41" s="28">
        <v>44016.0</v>
      </c>
      <c r="B41" s="42" t="s">
        <v>86</v>
      </c>
      <c r="C41" s="30">
        <v>40.0</v>
      </c>
      <c r="D41" s="31" t="s">
        <v>41</v>
      </c>
      <c r="E41" s="43">
        <v>670.0</v>
      </c>
      <c r="F41" s="43">
        <v>315.0</v>
      </c>
      <c r="G41" s="43">
        <v>119.99</v>
      </c>
      <c r="H41" s="44"/>
      <c r="I41" s="44"/>
      <c r="J41" s="45"/>
      <c r="K41" s="45"/>
      <c r="L41" s="45"/>
      <c r="M41" s="45"/>
      <c r="N41" s="45"/>
      <c r="O41" s="45"/>
      <c r="P41" s="45"/>
      <c r="Q41" s="45"/>
      <c r="R41" s="45">
        <v>268.39</v>
      </c>
      <c r="S41" s="34">
        <f t="shared" si="9"/>
        <v>343.35</v>
      </c>
      <c r="T41" s="34">
        <f t="shared" si="10"/>
        <v>233.1</v>
      </c>
      <c r="U41" s="35">
        <f t="shared" si="11"/>
        <v>110.25</v>
      </c>
      <c r="V41" s="36">
        <f t="shared" si="12"/>
        <v>576.45</v>
      </c>
    </row>
    <row r="42">
      <c r="A42" s="28">
        <v>44047.0</v>
      </c>
      <c r="B42" s="42" t="s">
        <v>87</v>
      </c>
      <c r="C42" s="30">
        <v>40.0</v>
      </c>
      <c r="D42" s="31" t="s">
        <v>41</v>
      </c>
      <c r="E42" s="43">
        <v>650.0</v>
      </c>
      <c r="F42" s="43">
        <v>420.0</v>
      </c>
      <c r="G42" s="43">
        <v>473.0</v>
      </c>
      <c r="H42" s="43">
        <v>550.15</v>
      </c>
      <c r="I42" s="44"/>
      <c r="J42" s="45"/>
      <c r="K42" s="45"/>
      <c r="L42" s="45"/>
      <c r="M42" s="45"/>
      <c r="N42" s="45"/>
      <c r="O42" s="45"/>
      <c r="P42" s="45"/>
      <c r="Q42" s="45"/>
      <c r="R42" s="45">
        <v>333.41</v>
      </c>
      <c r="S42" s="34">
        <f t="shared" si="9"/>
        <v>485.31</v>
      </c>
      <c r="T42" s="34">
        <f t="shared" si="10"/>
        <v>121.26</v>
      </c>
      <c r="U42" s="35">
        <f t="shared" si="11"/>
        <v>364.05</v>
      </c>
      <c r="V42" s="36">
        <f t="shared" si="12"/>
        <v>606.57</v>
      </c>
    </row>
    <row r="43">
      <c r="A43" s="28">
        <v>44078.0</v>
      </c>
      <c r="B43" s="42" t="s">
        <v>88</v>
      </c>
      <c r="C43" s="30">
        <v>40.0</v>
      </c>
      <c r="D43" s="31" t="s">
        <v>41</v>
      </c>
      <c r="E43" s="43">
        <v>630.0</v>
      </c>
      <c r="F43" s="43">
        <v>425.0</v>
      </c>
      <c r="G43" s="44"/>
      <c r="H43" s="44"/>
      <c r="I43" s="44"/>
      <c r="J43" s="45"/>
      <c r="K43" s="45"/>
      <c r="L43" s="45"/>
      <c r="M43" s="45"/>
      <c r="N43" s="45"/>
      <c r="O43" s="45"/>
      <c r="P43" s="45"/>
      <c r="Q43" s="45"/>
      <c r="R43" s="45">
        <v>276.93</v>
      </c>
      <c r="S43" s="34">
        <f t="shared" si="9"/>
        <v>443.98</v>
      </c>
      <c r="T43" s="34">
        <f t="shared" si="10"/>
        <v>177.3</v>
      </c>
      <c r="U43" s="35">
        <f t="shared" si="11"/>
        <v>266.68</v>
      </c>
      <c r="V43" s="36">
        <f t="shared" si="12"/>
        <v>621.28</v>
      </c>
    </row>
    <row r="44">
      <c r="A44" s="28">
        <v>44108.0</v>
      </c>
      <c r="B44" s="42" t="s">
        <v>89</v>
      </c>
      <c r="C44" s="30">
        <v>40.0</v>
      </c>
      <c r="D44" s="31" t="s">
        <v>41</v>
      </c>
      <c r="E44" s="43">
        <v>900.0</v>
      </c>
      <c r="F44" s="43">
        <v>850.0</v>
      </c>
      <c r="G44" s="43">
        <v>990.0</v>
      </c>
      <c r="H44" s="43">
        <v>620.55</v>
      </c>
      <c r="I44" s="43">
        <v>1303.05</v>
      </c>
      <c r="J44" s="45">
        <v>727.0</v>
      </c>
      <c r="K44" s="45">
        <v>1350.0</v>
      </c>
      <c r="L44" s="45">
        <v>700.0</v>
      </c>
      <c r="M44" s="45">
        <v>1450.0</v>
      </c>
      <c r="N44" s="45">
        <v>1730.0</v>
      </c>
      <c r="O44" s="45">
        <v>1123.85</v>
      </c>
      <c r="P44" s="45">
        <v>725.0</v>
      </c>
      <c r="Q44" s="45">
        <v>2350.0</v>
      </c>
      <c r="R44" s="45">
        <v>980.1</v>
      </c>
      <c r="S44" s="34">
        <f t="shared" si="9"/>
        <v>1128.54</v>
      </c>
      <c r="T44" s="34">
        <f t="shared" si="10"/>
        <v>478.25</v>
      </c>
      <c r="U44" s="35">
        <f t="shared" si="11"/>
        <v>650.29</v>
      </c>
      <c r="V44" s="36">
        <f t="shared" si="12"/>
        <v>1606.79</v>
      </c>
    </row>
    <row r="45">
      <c r="A45" s="28">
        <v>44139.0</v>
      </c>
      <c r="B45" s="42" t="s">
        <v>90</v>
      </c>
      <c r="C45" s="30">
        <v>40.0</v>
      </c>
      <c r="D45" s="31" t="s">
        <v>41</v>
      </c>
      <c r="E45" s="43">
        <v>330.0</v>
      </c>
      <c r="F45" s="43">
        <v>235.5</v>
      </c>
      <c r="G45" s="43">
        <v>188.07</v>
      </c>
      <c r="H45" s="43">
        <v>123.59</v>
      </c>
      <c r="I45" s="43">
        <v>175.09</v>
      </c>
      <c r="J45" s="45">
        <v>240.0</v>
      </c>
      <c r="K45" s="45">
        <v>247.9</v>
      </c>
      <c r="L45" s="45"/>
      <c r="M45" s="45"/>
      <c r="N45" s="45"/>
      <c r="O45" s="45"/>
      <c r="P45" s="45"/>
      <c r="Q45" s="45"/>
      <c r="R45" s="45">
        <v>207.75</v>
      </c>
      <c r="S45" s="34">
        <f t="shared" si="9"/>
        <v>218.49</v>
      </c>
      <c r="T45" s="34">
        <f t="shared" si="10"/>
        <v>60.92</v>
      </c>
      <c r="U45" s="35">
        <f t="shared" si="11"/>
        <v>157.57</v>
      </c>
      <c r="V45" s="36">
        <f t="shared" si="12"/>
        <v>279.41</v>
      </c>
    </row>
    <row r="46">
      <c r="A46" s="28">
        <v>44169.0</v>
      </c>
      <c r="B46" s="42" t="s">
        <v>91</v>
      </c>
      <c r="C46" s="30">
        <v>40.0</v>
      </c>
      <c r="D46" s="31" t="s">
        <v>41</v>
      </c>
      <c r="E46" s="43">
        <v>90.0</v>
      </c>
      <c r="F46" s="43">
        <v>8.55</v>
      </c>
      <c r="G46" s="43">
        <v>18.5</v>
      </c>
      <c r="H46" s="44"/>
      <c r="I46" s="44"/>
      <c r="J46" s="45">
        <v>60.83</v>
      </c>
      <c r="K46" s="45">
        <v>73.33</v>
      </c>
      <c r="L46" s="45"/>
      <c r="M46" s="45"/>
      <c r="N46" s="45"/>
      <c r="O46" s="45"/>
      <c r="P46" s="45"/>
      <c r="Q46" s="45"/>
      <c r="R46" s="45">
        <v>38.56</v>
      </c>
      <c r="S46" s="34">
        <f t="shared" si="9"/>
        <v>48.3</v>
      </c>
      <c r="T46" s="34">
        <f t="shared" si="10"/>
        <v>31.89</v>
      </c>
      <c r="U46" s="35">
        <f t="shared" si="11"/>
        <v>16.41</v>
      </c>
      <c r="V46" s="36">
        <f t="shared" si="12"/>
        <v>80.19</v>
      </c>
    </row>
    <row r="47">
      <c r="A47" s="47" t="s">
        <v>92</v>
      </c>
      <c r="B47" s="42" t="s">
        <v>93</v>
      </c>
      <c r="C47" s="30">
        <v>30.0</v>
      </c>
      <c r="D47" s="31" t="s">
        <v>41</v>
      </c>
      <c r="E47" s="43">
        <v>35.0</v>
      </c>
      <c r="F47" s="43">
        <v>8.95</v>
      </c>
      <c r="G47" s="43">
        <v>22.8</v>
      </c>
      <c r="H47" s="43">
        <v>14.6</v>
      </c>
      <c r="I47" s="43">
        <v>19.8</v>
      </c>
      <c r="J47" s="45">
        <v>53.15</v>
      </c>
      <c r="K47" s="45">
        <v>67.0</v>
      </c>
      <c r="L47" s="45">
        <v>8.0</v>
      </c>
      <c r="M47" s="45">
        <v>23.62</v>
      </c>
      <c r="N47" s="45"/>
      <c r="O47" s="45"/>
      <c r="P47" s="45"/>
      <c r="Q47" s="45"/>
      <c r="R47" s="45">
        <v>16.28</v>
      </c>
      <c r="S47" s="34">
        <f t="shared" si="9"/>
        <v>26.92</v>
      </c>
      <c r="T47" s="34">
        <f t="shared" si="10"/>
        <v>19.39</v>
      </c>
      <c r="U47" s="35">
        <f t="shared" si="11"/>
        <v>7.53</v>
      </c>
      <c r="V47" s="36">
        <f t="shared" si="12"/>
        <v>46.31</v>
      </c>
    </row>
    <row r="48">
      <c r="A48" s="47" t="s">
        <v>94</v>
      </c>
      <c r="B48" s="42" t="s">
        <v>95</v>
      </c>
      <c r="C48" s="30">
        <v>30.0</v>
      </c>
      <c r="D48" s="31" t="s">
        <v>41</v>
      </c>
      <c r="E48" s="43">
        <v>80.0</v>
      </c>
      <c r="F48" s="43">
        <v>18.5</v>
      </c>
      <c r="G48" s="43">
        <v>32.99</v>
      </c>
      <c r="H48" s="43">
        <v>59.99</v>
      </c>
      <c r="I48" s="43">
        <v>71.77</v>
      </c>
      <c r="J48" s="45">
        <v>40.0</v>
      </c>
      <c r="K48" s="45">
        <v>174.23</v>
      </c>
      <c r="L48" s="45">
        <v>59.9</v>
      </c>
      <c r="M48" s="45">
        <v>98.0</v>
      </c>
      <c r="N48" s="45"/>
      <c r="O48" s="45"/>
      <c r="P48" s="45"/>
      <c r="Q48" s="45"/>
      <c r="R48" s="45">
        <v>76.76</v>
      </c>
      <c r="S48" s="34">
        <f t="shared" si="9"/>
        <v>71.21</v>
      </c>
      <c r="T48" s="34">
        <f t="shared" si="10"/>
        <v>43.34</v>
      </c>
      <c r="U48" s="35">
        <f t="shared" si="11"/>
        <v>27.87</v>
      </c>
      <c r="V48" s="36">
        <f t="shared" si="12"/>
        <v>114.55</v>
      </c>
    </row>
    <row r="49" hidden="1">
      <c r="A49" s="47" t="s">
        <v>96</v>
      </c>
      <c r="B49" s="42" t="s">
        <v>97</v>
      </c>
      <c r="C49" s="30">
        <v>30.0</v>
      </c>
      <c r="D49" s="31" t="s">
        <v>41</v>
      </c>
      <c r="E49" s="43">
        <v>130.0</v>
      </c>
      <c r="F49" s="43">
        <v>35.8</v>
      </c>
      <c r="G49" s="43">
        <v>31.58</v>
      </c>
      <c r="H49" s="43">
        <v>32.66</v>
      </c>
      <c r="I49" s="43">
        <v>34.53</v>
      </c>
      <c r="J49" s="45">
        <v>100.0</v>
      </c>
      <c r="K49" s="45">
        <v>126.5</v>
      </c>
      <c r="L49" s="45">
        <v>130.0</v>
      </c>
      <c r="M49" s="45">
        <v>106.7</v>
      </c>
      <c r="N49" s="45">
        <v>90.58</v>
      </c>
      <c r="O49" s="45">
        <v>90.5</v>
      </c>
      <c r="P49" s="45">
        <v>87.52</v>
      </c>
      <c r="Q49" s="45">
        <v>143.81</v>
      </c>
      <c r="R49" s="52"/>
      <c r="S49" s="34">
        <f t="shared" si="9"/>
        <v>87.71</v>
      </c>
      <c r="T49" s="34">
        <f t="shared" si="10"/>
        <v>41.29</v>
      </c>
      <c r="U49" s="35">
        <f t="shared" si="11"/>
        <v>46.42</v>
      </c>
      <c r="V49" s="36">
        <f t="shared" si="12"/>
        <v>129</v>
      </c>
    </row>
    <row r="50">
      <c r="A50" s="47" t="s">
        <v>98</v>
      </c>
      <c r="B50" s="42" t="s">
        <v>99</v>
      </c>
      <c r="C50" s="30">
        <v>30.0</v>
      </c>
      <c r="D50" s="31" t="s">
        <v>41</v>
      </c>
      <c r="E50" s="43">
        <v>60.0</v>
      </c>
      <c r="F50" s="43">
        <v>365.0</v>
      </c>
      <c r="G50" s="43">
        <v>48.3</v>
      </c>
      <c r="H50" s="43">
        <v>90.9</v>
      </c>
      <c r="I50" s="43">
        <v>160.44</v>
      </c>
      <c r="J50" s="45">
        <v>120.0</v>
      </c>
      <c r="K50" s="45">
        <v>89.0</v>
      </c>
      <c r="L50" s="45"/>
      <c r="M50" s="45"/>
      <c r="N50" s="45"/>
      <c r="O50" s="45"/>
      <c r="P50" s="45"/>
      <c r="Q50" s="45"/>
      <c r="R50" s="45">
        <v>60.45</v>
      </c>
      <c r="S50" s="34">
        <f t="shared" si="9"/>
        <v>124.26</v>
      </c>
      <c r="T50" s="34">
        <f t="shared" si="10"/>
        <v>103.93</v>
      </c>
      <c r="U50" s="35">
        <f t="shared" si="11"/>
        <v>20.33</v>
      </c>
      <c r="V50" s="36">
        <f t="shared" si="12"/>
        <v>228.19</v>
      </c>
    </row>
    <row r="51">
      <c r="A51" s="47" t="s">
        <v>100</v>
      </c>
      <c r="B51" s="42" t="s">
        <v>101</v>
      </c>
      <c r="C51" s="30">
        <v>30.0</v>
      </c>
      <c r="D51" s="31" t="s">
        <v>41</v>
      </c>
      <c r="E51" s="43">
        <v>55.0</v>
      </c>
      <c r="F51" s="43">
        <v>42.0</v>
      </c>
      <c r="G51" s="43">
        <v>23.0</v>
      </c>
      <c r="H51" s="43">
        <v>31.9</v>
      </c>
      <c r="I51" s="43">
        <v>37.05</v>
      </c>
      <c r="J51" s="45"/>
      <c r="K51" s="45"/>
      <c r="L51" s="45"/>
      <c r="M51" s="45"/>
      <c r="N51" s="45"/>
      <c r="O51" s="45"/>
      <c r="P51" s="45"/>
      <c r="Q51" s="45"/>
      <c r="R51" s="45">
        <v>27.7</v>
      </c>
      <c r="S51" s="34">
        <f t="shared" si="9"/>
        <v>36.11</v>
      </c>
      <c r="T51" s="34">
        <f t="shared" si="10"/>
        <v>11.43</v>
      </c>
      <c r="U51" s="35">
        <f t="shared" si="11"/>
        <v>24.68</v>
      </c>
      <c r="V51" s="36">
        <f t="shared" si="12"/>
        <v>47.54</v>
      </c>
    </row>
    <row r="52">
      <c r="A52" s="47" t="s">
        <v>102</v>
      </c>
      <c r="B52" s="42" t="s">
        <v>103</v>
      </c>
      <c r="C52" s="30">
        <v>30.0</v>
      </c>
      <c r="D52" s="31" t="s">
        <v>41</v>
      </c>
      <c r="E52" s="33">
        <v>35.0</v>
      </c>
      <c r="F52" s="33">
        <v>9.55</v>
      </c>
      <c r="G52" s="33">
        <v>25.39</v>
      </c>
      <c r="H52" s="33">
        <v>31.2</v>
      </c>
      <c r="I52" s="33">
        <v>38.35</v>
      </c>
      <c r="J52" s="48"/>
      <c r="K52" s="48"/>
      <c r="L52" s="48"/>
      <c r="M52" s="48"/>
      <c r="N52" s="48"/>
      <c r="O52" s="48"/>
      <c r="P52" s="48"/>
      <c r="Q52" s="48"/>
      <c r="R52" s="48">
        <v>18.56</v>
      </c>
      <c r="S52" s="34">
        <f t="shared" si="9"/>
        <v>26.34</v>
      </c>
      <c r="T52" s="34">
        <f t="shared" si="10"/>
        <v>10.83</v>
      </c>
      <c r="U52" s="35">
        <f t="shared" si="11"/>
        <v>15.51</v>
      </c>
      <c r="V52" s="36">
        <f t="shared" si="12"/>
        <v>37.17</v>
      </c>
    </row>
    <row r="53">
      <c r="A53" s="38">
        <v>5.0</v>
      </c>
      <c r="B53" s="51" t="s">
        <v>104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40"/>
    </row>
    <row r="54">
      <c r="A54" s="28">
        <v>43835.0</v>
      </c>
      <c r="B54" s="42" t="s">
        <v>105</v>
      </c>
      <c r="C54" s="30">
        <v>10.0</v>
      </c>
      <c r="D54" s="31" t="s">
        <v>41</v>
      </c>
      <c r="E54" s="43">
        <v>75.0</v>
      </c>
      <c r="F54" s="43">
        <v>25.5</v>
      </c>
      <c r="G54" s="43">
        <v>49.9</v>
      </c>
      <c r="H54" s="43">
        <v>48.9</v>
      </c>
      <c r="I54" s="43">
        <v>35.1</v>
      </c>
      <c r="J54" s="44"/>
      <c r="K54" s="44"/>
      <c r="L54" s="44"/>
      <c r="M54" s="44"/>
      <c r="N54" s="44"/>
      <c r="O54" s="44"/>
      <c r="P54" s="44"/>
      <c r="Q54" s="44"/>
      <c r="R54" s="45">
        <v>42.82</v>
      </c>
      <c r="S54" s="34">
        <f t="shared" ref="S54:S85" si="13">IF(SUM(E54:R54)&gt;0,ROUND(AVERAGE(E54:R54),2),"")</f>
        <v>46.2</v>
      </c>
      <c r="T54" s="34">
        <f t="shared" ref="T54:T85" si="14">IF(COUNTA(E54:R54)=1,S54,(IF(SUM(E54:R54)&gt;0,ROUND(STDEV(E54:R54),2),"")))</f>
        <v>16.81</v>
      </c>
      <c r="U54" s="35">
        <f t="shared" ref="U54:U85" si="15">IF(SUM(S54:T54)&gt;0,S54-T54,"")</f>
        <v>29.39</v>
      </c>
      <c r="V54" s="36">
        <f t="shared" ref="V54:V85" si="16">IF(SUM(S54:T54)&gt;0,SUM(S54:T54),"")</f>
        <v>63.01</v>
      </c>
    </row>
    <row r="55">
      <c r="A55" s="28">
        <v>43866.0</v>
      </c>
      <c r="B55" s="42" t="s">
        <v>106</v>
      </c>
      <c r="C55" s="30">
        <v>10.0</v>
      </c>
      <c r="D55" s="31" t="s">
        <v>41</v>
      </c>
      <c r="E55" s="43">
        <v>48.0</v>
      </c>
      <c r="F55" s="43">
        <v>38.9</v>
      </c>
      <c r="G55" s="43">
        <v>23.01</v>
      </c>
      <c r="H55" s="43">
        <v>30.0</v>
      </c>
      <c r="I55" s="43">
        <v>21.0</v>
      </c>
      <c r="J55" s="44"/>
      <c r="K55" s="44"/>
      <c r="L55" s="44"/>
      <c r="M55" s="44"/>
      <c r="N55" s="44"/>
      <c r="O55" s="44"/>
      <c r="P55" s="44"/>
      <c r="Q55" s="44"/>
      <c r="R55" s="45">
        <v>32.83</v>
      </c>
      <c r="S55" s="34">
        <f t="shared" si="13"/>
        <v>32.29</v>
      </c>
      <c r="T55" s="34">
        <f t="shared" si="14"/>
        <v>10.1</v>
      </c>
      <c r="U55" s="35">
        <f t="shared" si="15"/>
        <v>22.19</v>
      </c>
      <c r="V55" s="36">
        <f t="shared" si="16"/>
        <v>42.39</v>
      </c>
    </row>
    <row r="56">
      <c r="A56" s="28">
        <v>43895.0</v>
      </c>
      <c r="B56" s="42" t="s">
        <v>107</v>
      </c>
      <c r="C56" s="30">
        <v>10.0</v>
      </c>
      <c r="D56" s="31" t="s">
        <v>41</v>
      </c>
      <c r="E56" s="43">
        <v>48.0</v>
      </c>
      <c r="F56" s="43">
        <v>265.0</v>
      </c>
      <c r="G56" s="43">
        <v>134.9</v>
      </c>
      <c r="H56" s="43">
        <v>124.99</v>
      </c>
      <c r="I56" s="43">
        <v>194.99</v>
      </c>
      <c r="J56" s="44"/>
      <c r="K56" s="44"/>
      <c r="L56" s="44"/>
      <c r="M56" s="44"/>
      <c r="N56" s="44"/>
      <c r="O56" s="44"/>
      <c r="P56" s="44"/>
      <c r="Q56" s="44"/>
      <c r="R56" s="45">
        <v>152.84</v>
      </c>
      <c r="S56" s="34">
        <f t="shared" si="13"/>
        <v>153.45</v>
      </c>
      <c r="T56" s="34">
        <f t="shared" si="14"/>
        <v>72.72</v>
      </c>
      <c r="U56" s="35">
        <f t="shared" si="15"/>
        <v>80.73</v>
      </c>
      <c r="V56" s="36">
        <f t="shared" si="16"/>
        <v>226.17</v>
      </c>
    </row>
    <row r="57">
      <c r="A57" s="28">
        <v>43926.0</v>
      </c>
      <c r="B57" s="42" t="s">
        <v>108</v>
      </c>
      <c r="C57" s="30">
        <v>10.0</v>
      </c>
      <c r="D57" s="31" t="s">
        <v>41</v>
      </c>
      <c r="E57" s="43">
        <v>130.0</v>
      </c>
      <c r="F57" s="43">
        <v>142.5</v>
      </c>
      <c r="G57" s="43">
        <v>142.8</v>
      </c>
      <c r="H57" s="43">
        <v>64.99</v>
      </c>
      <c r="I57" s="43">
        <v>55.0</v>
      </c>
      <c r="J57" s="44"/>
      <c r="K57" s="44"/>
      <c r="L57" s="44"/>
      <c r="M57" s="44"/>
      <c r="N57" s="44"/>
      <c r="O57" s="44"/>
      <c r="P57" s="44"/>
      <c r="Q57" s="44"/>
      <c r="R57" s="45">
        <v>69.12</v>
      </c>
      <c r="S57" s="34">
        <f t="shared" si="13"/>
        <v>100.74</v>
      </c>
      <c r="T57" s="34">
        <f t="shared" si="14"/>
        <v>41.81</v>
      </c>
      <c r="U57" s="35">
        <f t="shared" si="15"/>
        <v>58.93</v>
      </c>
      <c r="V57" s="36">
        <f t="shared" si="16"/>
        <v>142.55</v>
      </c>
    </row>
    <row r="58">
      <c r="A58" s="28">
        <v>43956.0</v>
      </c>
      <c r="B58" s="42" t="s">
        <v>109</v>
      </c>
      <c r="C58" s="30">
        <v>10.0</v>
      </c>
      <c r="D58" s="31" t="s">
        <v>41</v>
      </c>
      <c r="E58" s="43">
        <v>45.0</v>
      </c>
      <c r="F58" s="43">
        <v>2.15</v>
      </c>
      <c r="G58" s="43">
        <v>10.11</v>
      </c>
      <c r="H58" s="43">
        <v>2.64</v>
      </c>
      <c r="I58" s="43">
        <v>2.93</v>
      </c>
      <c r="J58" s="44"/>
      <c r="K58" s="44"/>
      <c r="L58" s="44"/>
      <c r="M58" s="44"/>
      <c r="N58" s="44"/>
      <c r="O58" s="44"/>
      <c r="P58" s="44"/>
      <c r="Q58" s="44"/>
      <c r="R58" s="45">
        <v>43.47</v>
      </c>
      <c r="S58" s="34">
        <f t="shared" si="13"/>
        <v>17.72</v>
      </c>
      <c r="T58" s="34">
        <f t="shared" si="14"/>
        <v>20.75</v>
      </c>
      <c r="U58" s="35">
        <f t="shared" si="15"/>
        <v>-3.03</v>
      </c>
      <c r="V58" s="36">
        <f t="shared" si="16"/>
        <v>38.47</v>
      </c>
    </row>
    <row r="59">
      <c r="A59" s="28">
        <v>43987.0</v>
      </c>
      <c r="B59" s="42" t="s">
        <v>110</v>
      </c>
      <c r="C59" s="30">
        <v>10.0</v>
      </c>
      <c r="D59" s="46" t="s">
        <v>49</v>
      </c>
      <c r="E59" s="43">
        <v>45.0</v>
      </c>
      <c r="F59" s="43">
        <v>8.55</v>
      </c>
      <c r="G59" s="43">
        <v>3.99</v>
      </c>
      <c r="H59" s="43">
        <v>8.97</v>
      </c>
      <c r="I59" s="44"/>
      <c r="J59" s="44"/>
      <c r="K59" s="44"/>
      <c r="L59" s="44"/>
      <c r="M59" s="44"/>
      <c r="N59" s="44"/>
      <c r="O59" s="44"/>
      <c r="P59" s="44"/>
      <c r="Q59" s="44"/>
      <c r="R59" s="45">
        <v>67.84</v>
      </c>
      <c r="S59" s="34">
        <f t="shared" si="13"/>
        <v>26.87</v>
      </c>
      <c r="T59" s="34">
        <f t="shared" si="14"/>
        <v>28.23</v>
      </c>
      <c r="U59" s="35">
        <f t="shared" si="15"/>
        <v>-1.36</v>
      </c>
      <c r="V59" s="36">
        <f t="shared" si="16"/>
        <v>55.1</v>
      </c>
    </row>
    <row r="60">
      <c r="A60" s="28">
        <v>44017.0</v>
      </c>
      <c r="B60" s="42" t="s">
        <v>111</v>
      </c>
      <c r="C60" s="30">
        <v>10.0</v>
      </c>
      <c r="D60" s="31" t="s">
        <v>41</v>
      </c>
      <c r="E60" s="43">
        <v>75.0</v>
      </c>
      <c r="F60" s="43">
        <v>35.5</v>
      </c>
      <c r="G60" s="43">
        <v>38.99</v>
      </c>
      <c r="H60" s="43">
        <v>99.0</v>
      </c>
      <c r="I60" s="43">
        <v>96.99</v>
      </c>
      <c r="J60" s="44"/>
      <c r="K60" s="44"/>
      <c r="L60" s="44"/>
      <c r="M60" s="44"/>
      <c r="N60" s="44"/>
      <c r="O60" s="44"/>
      <c r="P60" s="44"/>
      <c r="Q60" s="44"/>
      <c r="R60" s="45">
        <v>49.96</v>
      </c>
      <c r="S60" s="34">
        <f t="shared" si="13"/>
        <v>65.91</v>
      </c>
      <c r="T60" s="34">
        <f t="shared" si="14"/>
        <v>28.45</v>
      </c>
      <c r="U60" s="35">
        <f t="shared" si="15"/>
        <v>37.46</v>
      </c>
      <c r="V60" s="36">
        <f t="shared" si="16"/>
        <v>94.36</v>
      </c>
    </row>
    <row r="61">
      <c r="A61" s="28">
        <v>44048.0</v>
      </c>
      <c r="B61" s="42" t="s">
        <v>112</v>
      </c>
      <c r="C61" s="30">
        <v>10.0</v>
      </c>
      <c r="D61" s="31" t="s">
        <v>41</v>
      </c>
      <c r="E61" s="43">
        <v>310.0</v>
      </c>
      <c r="F61" s="43">
        <v>65.5</v>
      </c>
      <c r="G61" s="43">
        <v>99.99</v>
      </c>
      <c r="H61" s="43">
        <v>85.84</v>
      </c>
      <c r="I61" s="43">
        <v>100.0</v>
      </c>
      <c r="J61" s="44"/>
      <c r="K61" s="44"/>
      <c r="L61" s="44"/>
      <c r="M61" s="44"/>
      <c r="N61" s="44"/>
      <c r="O61" s="44"/>
      <c r="P61" s="44"/>
      <c r="Q61" s="44"/>
      <c r="R61" s="45">
        <v>105.77</v>
      </c>
      <c r="S61" s="34">
        <f t="shared" si="13"/>
        <v>127.85</v>
      </c>
      <c r="T61" s="34">
        <f t="shared" si="14"/>
        <v>90.41</v>
      </c>
      <c r="U61" s="35">
        <f t="shared" si="15"/>
        <v>37.44</v>
      </c>
      <c r="V61" s="36">
        <f t="shared" si="16"/>
        <v>218.26</v>
      </c>
    </row>
    <row r="62">
      <c r="A62" s="28">
        <v>44079.0</v>
      </c>
      <c r="B62" s="42" t="s">
        <v>113</v>
      </c>
      <c r="C62" s="30">
        <v>10.0</v>
      </c>
      <c r="D62" s="31" t="s">
        <v>41</v>
      </c>
      <c r="E62" s="43">
        <v>315.0</v>
      </c>
      <c r="F62" s="43">
        <v>125.0</v>
      </c>
      <c r="G62" s="43">
        <v>97.0</v>
      </c>
      <c r="H62" s="43">
        <v>149.9</v>
      </c>
      <c r="I62" s="43">
        <v>93.99</v>
      </c>
      <c r="J62" s="44"/>
      <c r="K62" s="44"/>
      <c r="L62" s="44"/>
      <c r="M62" s="44"/>
      <c r="N62" s="44"/>
      <c r="O62" s="44"/>
      <c r="P62" s="44"/>
      <c r="Q62" s="44"/>
      <c r="R62" s="45">
        <v>142.51</v>
      </c>
      <c r="S62" s="34">
        <f t="shared" si="13"/>
        <v>153.9</v>
      </c>
      <c r="T62" s="34">
        <f t="shared" si="14"/>
        <v>82.17</v>
      </c>
      <c r="U62" s="35">
        <f t="shared" si="15"/>
        <v>71.73</v>
      </c>
      <c r="V62" s="36">
        <f t="shared" si="16"/>
        <v>236.07</v>
      </c>
    </row>
    <row r="63">
      <c r="A63" s="28">
        <v>44109.0</v>
      </c>
      <c r="B63" s="42" t="s">
        <v>114</v>
      </c>
      <c r="C63" s="30">
        <v>10.0</v>
      </c>
      <c r="D63" s="31" t="s">
        <v>41</v>
      </c>
      <c r="E63" s="43">
        <v>530.0</v>
      </c>
      <c r="F63" s="43">
        <v>286.0</v>
      </c>
      <c r="G63" s="43">
        <v>292.0</v>
      </c>
      <c r="H63" s="43">
        <v>185.99</v>
      </c>
      <c r="I63" s="43">
        <v>402.95</v>
      </c>
      <c r="J63" s="44"/>
      <c r="K63" s="44"/>
      <c r="L63" s="44"/>
      <c r="M63" s="44"/>
      <c r="N63" s="44"/>
      <c r="O63" s="44"/>
      <c r="P63" s="44"/>
      <c r="Q63" s="44"/>
      <c r="R63" s="45">
        <v>228.92</v>
      </c>
      <c r="S63" s="34">
        <f t="shared" si="13"/>
        <v>320.98</v>
      </c>
      <c r="T63" s="34">
        <f t="shared" si="14"/>
        <v>125.83</v>
      </c>
      <c r="U63" s="35">
        <f t="shared" si="15"/>
        <v>195.15</v>
      </c>
      <c r="V63" s="36">
        <f t="shared" si="16"/>
        <v>446.81</v>
      </c>
    </row>
    <row r="64">
      <c r="A64" s="28">
        <v>44140.0</v>
      </c>
      <c r="B64" s="42" t="s">
        <v>115</v>
      </c>
      <c r="C64" s="30">
        <v>10.0</v>
      </c>
      <c r="D64" s="31" t="s">
        <v>41</v>
      </c>
      <c r="E64" s="43">
        <v>23.0</v>
      </c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5">
        <v>14.79</v>
      </c>
      <c r="S64" s="34">
        <f t="shared" si="13"/>
        <v>18.9</v>
      </c>
      <c r="T64" s="34">
        <f t="shared" si="14"/>
        <v>5.81</v>
      </c>
      <c r="U64" s="35">
        <f t="shared" si="15"/>
        <v>13.09</v>
      </c>
      <c r="V64" s="36">
        <f t="shared" si="16"/>
        <v>24.71</v>
      </c>
    </row>
    <row r="65">
      <c r="A65" s="28">
        <v>44170.0</v>
      </c>
      <c r="B65" s="42" t="s">
        <v>116</v>
      </c>
      <c r="C65" s="30">
        <v>10.0</v>
      </c>
      <c r="D65" s="31" t="s">
        <v>41</v>
      </c>
      <c r="E65" s="43">
        <v>750.0</v>
      </c>
      <c r="F65" s="43">
        <v>650.0</v>
      </c>
      <c r="G65" s="43">
        <v>499.0</v>
      </c>
      <c r="H65" s="43">
        <v>449.9</v>
      </c>
      <c r="I65" s="44"/>
      <c r="J65" s="44"/>
      <c r="K65" s="44"/>
      <c r="L65" s="44"/>
      <c r="M65" s="44"/>
      <c r="N65" s="44"/>
      <c r="O65" s="44"/>
      <c r="P65" s="44"/>
      <c r="Q65" s="44"/>
      <c r="R65" s="45">
        <v>125.1</v>
      </c>
      <c r="S65" s="34">
        <f t="shared" si="13"/>
        <v>494.8</v>
      </c>
      <c r="T65" s="34">
        <f t="shared" si="14"/>
        <v>238.71</v>
      </c>
      <c r="U65" s="35">
        <f t="shared" si="15"/>
        <v>256.09</v>
      </c>
      <c r="V65" s="36">
        <f t="shared" si="16"/>
        <v>733.51</v>
      </c>
    </row>
    <row r="66">
      <c r="A66" s="47" t="s">
        <v>117</v>
      </c>
      <c r="B66" s="42" t="s">
        <v>118</v>
      </c>
      <c r="C66" s="30">
        <v>10.0</v>
      </c>
      <c r="D66" s="31" t="s">
        <v>41</v>
      </c>
      <c r="E66" s="43">
        <v>400.0</v>
      </c>
      <c r="F66" s="43">
        <v>750.0</v>
      </c>
      <c r="G66" s="43">
        <v>159.99</v>
      </c>
      <c r="H66" s="43">
        <v>190.0</v>
      </c>
      <c r="I66" s="43">
        <v>356.0</v>
      </c>
      <c r="J66" s="44"/>
      <c r="K66" s="44"/>
      <c r="L66" s="44"/>
      <c r="M66" s="44"/>
      <c r="N66" s="44"/>
      <c r="O66" s="44"/>
      <c r="P66" s="44"/>
      <c r="Q66" s="44"/>
      <c r="R66" s="45">
        <v>93.27</v>
      </c>
      <c r="S66" s="34">
        <f t="shared" si="13"/>
        <v>324.88</v>
      </c>
      <c r="T66" s="34">
        <f t="shared" si="14"/>
        <v>239.32</v>
      </c>
      <c r="U66" s="35">
        <f t="shared" si="15"/>
        <v>85.56</v>
      </c>
      <c r="V66" s="36">
        <f t="shared" si="16"/>
        <v>564.2</v>
      </c>
    </row>
    <row r="67">
      <c r="A67" s="47" t="s">
        <v>119</v>
      </c>
      <c r="B67" s="42" t="s">
        <v>120</v>
      </c>
      <c r="C67" s="30">
        <v>10.0</v>
      </c>
      <c r="D67" s="31" t="s">
        <v>41</v>
      </c>
      <c r="E67" s="43">
        <v>230.0</v>
      </c>
      <c r="F67" s="43">
        <v>65.0</v>
      </c>
      <c r="G67" s="43">
        <v>37.43</v>
      </c>
      <c r="H67" s="43">
        <v>45.0</v>
      </c>
      <c r="I67" s="43">
        <v>49.9</v>
      </c>
      <c r="J67" s="44"/>
      <c r="K67" s="44"/>
      <c r="L67" s="44"/>
      <c r="M67" s="44"/>
      <c r="N67" s="44"/>
      <c r="O67" s="44"/>
      <c r="P67" s="44"/>
      <c r="Q67" s="44"/>
      <c r="R67" s="45">
        <v>69.88</v>
      </c>
      <c r="S67" s="34">
        <f t="shared" si="13"/>
        <v>82.87</v>
      </c>
      <c r="T67" s="34">
        <f t="shared" si="14"/>
        <v>73.1</v>
      </c>
      <c r="U67" s="35">
        <f t="shared" si="15"/>
        <v>9.77</v>
      </c>
      <c r="V67" s="36">
        <f t="shared" si="16"/>
        <v>155.97</v>
      </c>
    </row>
    <row r="68">
      <c r="A68" s="47" t="s">
        <v>121</v>
      </c>
      <c r="B68" s="42" t="s">
        <v>122</v>
      </c>
      <c r="C68" s="30">
        <v>10.0</v>
      </c>
      <c r="D68" s="31" t="s">
        <v>41</v>
      </c>
      <c r="E68" s="43">
        <v>180.0</v>
      </c>
      <c r="F68" s="43">
        <v>72.0</v>
      </c>
      <c r="G68" s="43">
        <v>60.0</v>
      </c>
      <c r="H68" s="43">
        <v>54.99</v>
      </c>
      <c r="I68" s="43">
        <v>80.0</v>
      </c>
      <c r="J68" s="44"/>
      <c r="K68" s="44"/>
      <c r="L68" s="44"/>
      <c r="M68" s="44"/>
      <c r="N68" s="44"/>
      <c r="O68" s="44"/>
      <c r="P68" s="44"/>
      <c r="Q68" s="44"/>
      <c r="R68" s="45">
        <v>68.07</v>
      </c>
      <c r="S68" s="34">
        <f t="shared" si="13"/>
        <v>85.84</v>
      </c>
      <c r="T68" s="34">
        <f t="shared" si="14"/>
        <v>46.96</v>
      </c>
      <c r="U68" s="35">
        <f t="shared" si="15"/>
        <v>38.88</v>
      </c>
      <c r="V68" s="36">
        <f t="shared" si="16"/>
        <v>132.8</v>
      </c>
    </row>
    <row r="69">
      <c r="A69" s="47" t="s">
        <v>123</v>
      </c>
      <c r="B69" s="42" t="s">
        <v>124</v>
      </c>
      <c r="C69" s="30">
        <v>10.0</v>
      </c>
      <c r="D69" s="31" t="s">
        <v>41</v>
      </c>
      <c r="E69" s="43">
        <v>30.0</v>
      </c>
      <c r="F69" s="43">
        <v>5.0</v>
      </c>
      <c r="G69" s="43">
        <v>0.34</v>
      </c>
      <c r="H69" s="43">
        <v>0.49</v>
      </c>
      <c r="I69" s="43">
        <v>4.13</v>
      </c>
      <c r="J69" s="44"/>
      <c r="K69" s="44"/>
      <c r="L69" s="44"/>
      <c r="M69" s="44"/>
      <c r="N69" s="44"/>
      <c r="O69" s="44"/>
      <c r="P69" s="44"/>
      <c r="Q69" s="44"/>
      <c r="R69" s="45">
        <v>21.13</v>
      </c>
      <c r="S69" s="34">
        <f t="shared" si="13"/>
        <v>10.18</v>
      </c>
      <c r="T69" s="34">
        <f t="shared" si="14"/>
        <v>12.38</v>
      </c>
      <c r="U69" s="35">
        <f t="shared" si="15"/>
        <v>-2.2</v>
      </c>
      <c r="V69" s="36">
        <f t="shared" si="16"/>
        <v>22.56</v>
      </c>
    </row>
    <row r="70">
      <c r="A70" s="47" t="s">
        <v>125</v>
      </c>
      <c r="B70" s="42" t="s">
        <v>126</v>
      </c>
      <c r="C70" s="30">
        <v>10.0</v>
      </c>
      <c r="D70" s="31" t="s">
        <v>41</v>
      </c>
      <c r="E70" s="43">
        <v>30.0</v>
      </c>
      <c r="F70" s="43">
        <v>1.25</v>
      </c>
      <c r="G70" s="43">
        <v>1.5</v>
      </c>
      <c r="H70" s="43">
        <v>1.53</v>
      </c>
      <c r="I70" s="43">
        <v>1.7</v>
      </c>
      <c r="J70" s="44"/>
      <c r="K70" s="44"/>
      <c r="L70" s="44"/>
      <c r="M70" s="44"/>
      <c r="N70" s="44"/>
      <c r="O70" s="44"/>
      <c r="P70" s="44"/>
      <c r="Q70" s="44"/>
      <c r="R70" s="45">
        <v>14.74</v>
      </c>
      <c r="S70" s="34">
        <f t="shared" si="13"/>
        <v>8.45</v>
      </c>
      <c r="T70" s="34">
        <f t="shared" si="14"/>
        <v>11.81</v>
      </c>
      <c r="U70" s="35">
        <f t="shared" si="15"/>
        <v>-3.36</v>
      </c>
      <c r="V70" s="36">
        <f t="shared" si="16"/>
        <v>20.26</v>
      </c>
    </row>
    <row r="71">
      <c r="A71" s="47" t="s">
        <v>127</v>
      </c>
      <c r="B71" s="42" t="s">
        <v>128</v>
      </c>
      <c r="C71" s="30">
        <v>10.0</v>
      </c>
      <c r="D71" s="31" t="s">
        <v>41</v>
      </c>
      <c r="E71" s="43">
        <v>430.0</v>
      </c>
      <c r="F71" s="43">
        <v>180.0</v>
      </c>
      <c r="G71" s="43">
        <v>261.0</v>
      </c>
      <c r="H71" s="43">
        <v>339.89</v>
      </c>
      <c r="I71" s="43">
        <v>135.26</v>
      </c>
      <c r="J71" s="44"/>
      <c r="K71" s="44"/>
      <c r="L71" s="44"/>
      <c r="M71" s="44"/>
      <c r="N71" s="44"/>
      <c r="O71" s="44"/>
      <c r="P71" s="44"/>
      <c r="Q71" s="44"/>
      <c r="R71" s="45">
        <v>293.68</v>
      </c>
      <c r="S71" s="34">
        <f t="shared" si="13"/>
        <v>273.31</v>
      </c>
      <c r="T71" s="34">
        <f t="shared" si="14"/>
        <v>107.07</v>
      </c>
      <c r="U71" s="35">
        <f t="shared" si="15"/>
        <v>166.24</v>
      </c>
      <c r="V71" s="36">
        <f t="shared" si="16"/>
        <v>380.38</v>
      </c>
    </row>
    <row r="72">
      <c r="A72" s="47" t="s">
        <v>129</v>
      </c>
      <c r="B72" s="42" t="s">
        <v>130</v>
      </c>
      <c r="C72" s="30">
        <v>10.0</v>
      </c>
      <c r="D72" s="31" t="s">
        <v>41</v>
      </c>
      <c r="E72" s="43">
        <v>70.0</v>
      </c>
      <c r="F72" s="43">
        <v>65.5</v>
      </c>
      <c r="G72" s="43">
        <v>12.25</v>
      </c>
      <c r="H72" s="43">
        <v>40.47</v>
      </c>
      <c r="I72" s="43">
        <v>54.45</v>
      </c>
      <c r="J72" s="44"/>
      <c r="K72" s="44"/>
      <c r="L72" s="44"/>
      <c r="M72" s="44"/>
      <c r="N72" s="44"/>
      <c r="O72" s="44"/>
      <c r="P72" s="44"/>
      <c r="Q72" s="44"/>
      <c r="R72" s="45">
        <v>28.93</v>
      </c>
      <c r="S72" s="34">
        <f t="shared" si="13"/>
        <v>45.27</v>
      </c>
      <c r="T72" s="34">
        <f t="shared" si="14"/>
        <v>22.3</v>
      </c>
      <c r="U72" s="35">
        <f t="shared" si="15"/>
        <v>22.97</v>
      </c>
      <c r="V72" s="36">
        <f t="shared" si="16"/>
        <v>67.57</v>
      </c>
    </row>
    <row r="73">
      <c r="A73" s="47" t="s">
        <v>131</v>
      </c>
      <c r="B73" s="42" t="s">
        <v>132</v>
      </c>
      <c r="C73" s="30">
        <v>10.0</v>
      </c>
      <c r="D73" s="31" t="s">
        <v>41</v>
      </c>
      <c r="E73" s="43">
        <v>170.0</v>
      </c>
      <c r="F73" s="43">
        <v>55.0</v>
      </c>
      <c r="G73" s="43">
        <v>13.8</v>
      </c>
      <c r="H73" s="43">
        <v>63.25</v>
      </c>
      <c r="I73" s="43"/>
      <c r="J73" s="44"/>
      <c r="K73" s="44"/>
      <c r="L73" s="44"/>
      <c r="M73" s="44"/>
      <c r="N73" s="44"/>
      <c r="O73" s="44"/>
      <c r="P73" s="44"/>
      <c r="Q73" s="44"/>
      <c r="R73" s="45">
        <v>86.51</v>
      </c>
      <c r="S73" s="34">
        <f t="shared" si="13"/>
        <v>77.71</v>
      </c>
      <c r="T73" s="34">
        <f t="shared" si="14"/>
        <v>57.89</v>
      </c>
      <c r="U73" s="35">
        <f t="shared" si="15"/>
        <v>19.82</v>
      </c>
      <c r="V73" s="36">
        <f t="shared" si="16"/>
        <v>135.6</v>
      </c>
    </row>
    <row r="74">
      <c r="A74" s="47" t="s">
        <v>133</v>
      </c>
      <c r="B74" s="42" t="s">
        <v>134</v>
      </c>
      <c r="C74" s="30">
        <v>10.0</v>
      </c>
      <c r="D74" s="31" t="s">
        <v>41</v>
      </c>
      <c r="E74" s="43">
        <v>50.0</v>
      </c>
      <c r="F74" s="43">
        <v>15.0</v>
      </c>
      <c r="G74" s="43">
        <v>60.0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5">
        <v>40.3</v>
      </c>
      <c r="S74" s="34">
        <f t="shared" si="13"/>
        <v>41.33</v>
      </c>
      <c r="T74" s="34">
        <f t="shared" si="14"/>
        <v>19.31</v>
      </c>
      <c r="U74" s="35">
        <f t="shared" si="15"/>
        <v>22.02</v>
      </c>
      <c r="V74" s="36">
        <f t="shared" si="16"/>
        <v>60.64</v>
      </c>
    </row>
    <row r="75">
      <c r="A75" s="47" t="s">
        <v>135</v>
      </c>
      <c r="B75" s="42" t="s">
        <v>136</v>
      </c>
      <c r="C75" s="30">
        <v>10.0</v>
      </c>
      <c r="D75" s="31" t="s">
        <v>41</v>
      </c>
      <c r="E75" s="43">
        <v>180.0</v>
      </c>
      <c r="F75" s="43">
        <v>18.5</v>
      </c>
      <c r="G75" s="43">
        <v>41.0</v>
      </c>
      <c r="H75" s="43">
        <v>72.67</v>
      </c>
      <c r="I75" s="43">
        <v>59.99</v>
      </c>
      <c r="J75" s="44"/>
      <c r="K75" s="44"/>
      <c r="L75" s="44"/>
      <c r="M75" s="44"/>
      <c r="N75" s="44"/>
      <c r="O75" s="44"/>
      <c r="P75" s="44"/>
      <c r="Q75" s="44"/>
      <c r="R75" s="45">
        <v>37.26</v>
      </c>
      <c r="S75" s="34">
        <f t="shared" si="13"/>
        <v>68.24</v>
      </c>
      <c r="T75" s="34">
        <f t="shared" si="14"/>
        <v>57.89</v>
      </c>
      <c r="U75" s="35">
        <f t="shared" si="15"/>
        <v>10.35</v>
      </c>
      <c r="V75" s="36">
        <f t="shared" si="16"/>
        <v>126.13</v>
      </c>
    </row>
    <row r="76">
      <c r="A76" s="47" t="s">
        <v>137</v>
      </c>
      <c r="B76" s="42" t="s">
        <v>138</v>
      </c>
      <c r="C76" s="30">
        <v>10.0</v>
      </c>
      <c r="D76" s="31" t="s">
        <v>41</v>
      </c>
      <c r="E76" s="43">
        <v>35.0</v>
      </c>
      <c r="F76" s="44"/>
      <c r="G76" s="43">
        <v>5.44</v>
      </c>
      <c r="H76" s="43">
        <v>5.17</v>
      </c>
      <c r="I76" s="44"/>
      <c r="J76" s="44"/>
      <c r="K76" s="44"/>
      <c r="L76" s="44"/>
      <c r="M76" s="44"/>
      <c r="N76" s="44"/>
      <c r="O76" s="44"/>
      <c r="P76" s="44"/>
      <c r="Q76" s="44"/>
      <c r="R76" s="45">
        <v>15.51</v>
      </c>
      <c r="S76" s="34">
        <f t="shared" si="13"/>
        <v>15.28</v>
      </c>
      <c r="T76" s="34">
        <f t="shared" si="14"/>
        <v>14</v>
      </c>
      <c r="U76" s="35">
        <f t="shared" si="15"/>
        <v>1.28</v>
      </c>
      <c r="V76" s="36">
        <f t="shared" si="16"/>
        <v>29.28</v>
      </c>
    </row>
    <row r="77">
      <c r="A77" s="47" t="s">
        <v>139</v>
      </c>
      <c r="B77" s="42" t="s">
        <v>140</v>
      </c>
      <c r="C77" s="30">
        <v>10.0</v>
      </c>
      <c r="D77" s="31" t="s">
        <v>41</v>
      </c>
      <c r="E77" s="43">
        <v>190.0</v>
      </c>
      <c r="F77" s="44"/>
      <c r="G77" s="43">
        <v>109.99</v>
      </c>
      <c r="H77" s="43">
        <v>95.55</v>
      </c>
      <c r="I77" s="43">
        <v>86.99</v>
      </c>
      <c r="J77" s="44"/>
      <c r="K77" s="44"/>
      <c r="L77" s="44"/>
      <c r="M77" s="44"/>
      <c r="N77" s="44"/>
      <c r="O77" s="44"/>
      <c r="P77" s="44"/>
      <c r="Q77" s="44"/>
      <c r="R77" s="45">
        <v>80.45</v>
      </c>
      <c r="S77" s="34">
        <f t="shared" si="13"/>
        <v>112.6</v>
      </c>
      <c r="T77" s="34">
        <f t="shared" si="14"/>
        <v>44.66</v>
      </c>
      <c r="U77" s="35">
        <f t="shared" si="15"/>
        <v>67.94</v>
      </c>
      <c r="V77" s="36">
        <f t="shared" si="16"/>
        <v>157.26</v>
      </c>
    </row>
    <row r="78">
      <c r="A78" s="47" t="s">
        <v>141</v>
      </c>
      <c r="B78" s="42" t="s">
        <v>142</v>
      </c>
      <c r="C78" s="30">
        <v>10.0</v>
      </c>
      <c r="D78" s="31" t="s">
        <v>41</v>
      </c>
      <c r="E78" s="43">
        <v>70.0</v>
      </c>
      <c r="F78" s="43">
        <v>25.2</v>
      </c>
      <c r="G78" s="43">
        <v>18.25</v>
      </c>
      <c r="H78" s="43">
        <v>18.8</v>
      </c>
      <c r="I78" s="43">
        <v>19.6</v>
      </c>
      <c r="J78" s="44"/>
      <c r="K78" s="44"/>
      <c r="L78" s="44"/>
      <c r="M78" s="44"/>
      <c r="N78" s="44"/>
      <c r="O78" s="44"/>
      <c r="P78" s="44"/>
      <c r="Q78" s="44"/>
      <c r="R78" s="45">
        <v>45.51</v>
      </c>
      <c r="S78" s="34">
        <f t="shared" si="13"/>
        <v>32.89</v>
      </c>
      <c r="T78" s="34">
        <f t="shared" si="14"/>
        <v>20.9</v>
      </c>
      <c r="U78" s="35">
        <f t="shared" si="15"/>
        <v>11.99</v>
      </c>
      <c r="V78" s="36">
        <f t="shared" si="16"/>
        <v>53.79</v>
      </c>
    </row>
    <row r="79">
      <c r="A79" s="47" t="s">
        <v>143</v>
      </c>
      <c r="B79" s="42" t="s">
        <v>144</v>
      </c>
      <c r="C79" s="30">
        <v>10.0</v>
      </c>
      <c r="D79" s="31" t="s">
        <v>41</v>
      </c>
      <c r="E79" s="43">
        <v>1700.0</v>
      </c>
      <c r="F79" s="44"/>
      <c r="G79" s="43">
        <v>565.9</v>
      </c>
      <c r="H79" s="43">
        <v>850.76</v>
      </c>
      <c r="I79" s="43">
        <v>874.99</v>
      </c>
      <c r="J79" s="44"/>
      <c r="K79" s="44"/>
      <c r="L79" s="44"/>
      <c r="M79" s="44"/>
      <c r="N79" s="44"/>
      <c r="O79" s="44"/>
      <c r="P79" s="44"/>
      <c r="Q79" s="44"/>
      <c r="R79" s="52"/>
      <c r="S79" s="34">
        <f t="shared" si="13"/>
        <v>997.91</v>
      </c>
      <c r="T79" s="34">
        <f t="shared" si="14"/>
        <v>488.65</v>
      </c>
      <c r="U79" s="35">
        <f t="shared" si="15"/>
        <v>509.26</v>
      </c>
      <c r="V79" s="36">
        <f t="shared" si="16"/>
        <v>1486.56</v>
      </c>
    </row>
    <row r="80">
      <c r="A80" s="47" t="s">
        <v>145</v>
      </c>
      <c r="B80" s="42" t="s">
        <v>146</v>
      </c>
      <c r="C80" s="30">
        <v>10.0</v>
      </c>
      <c r="D80" s="31" t="s">
        <v>41</v>
      </c>
      <c r="E80" s="43">
        <v>130.0</v>
      </c>
      <c r="F80" s="44"/>
      <c r="G80" s="43">
        <v>199.0</v>
      </c>
      <c r="H80" s="43">
        <v>159.1</v>
      </c>
      <c r="I80" s="44"/>
      <c r="J80" s="44"/>
      <c r="K80" s="44"/>
      <c r="L80" s="44"/>
      <c r="M80" s="44"/>
      <c r="N80" s="44"/>
      <c r="O80" s="44"/>
      <c r="P80" s="44"/>
      <c r="Q80" s="44"/>
      <c r="R80" s="45">
        <v>61.23</v>
      </c>
      <c r="S80" s="34">
        <f t="shared" si="13"/>
        <v>137.33</v>
      </c>
      <c r="T80" s="34">
        <f t="shared" si="14"/>
        <v>58.09</v>
      </c>
      <c r="U80" s="35">
        <f t="shared" si="15"/>
        <v>79.24</v>
      </c>
      <c r="V80" s="36">
        <f t="shared" si="16"/>
        <v>195.42</v>
      </c>
    </row>
    <row r="81">
      <c r="A81" s="47" t="s">
        <v>147</v>
      </c>
      <c r="B81" s="42" t="s">
        <v>148</v>
      </c>
      <c r="C81" s="30">
        <v>10.0</v>
      </c>
      <c r="D81" s="31" t="s">
        <v>41</v>
      </c>
      <c r="E81" s="43">
        <v>230.0</v>
      </c>
      <c r="F81" s="44"/>
      <c r="G81" s="43">
        <v>125.0</v>
      </c>
      <c r="H81" s="43">
        <v>103.8</v>
      </c>
      <c r="I81" s="43">
        <v>109.26</v>
      </c>
      <c r="J81" s="44"/>
      <c r="K81" s="44"/>
      <c r="L81" s="44"/>
      <c r="M81" s="44"/>
      <c r="N81" s="44"/>
      <c r="O81" s="44"/>
      <c r="P81" s="44"/>
      <c r="Q81" s="44"/>
      <c r="R81" s="45">
        <v>135.65</v>
      </c>
      <c r="S81" s="34">
        <f t="shared" si="13"/>
        <v>140.74</v>
      </c>
      <c r="T81" s="34">
        <f t="shared" si="14"/>
        <v>51.47</v>
      </c>
      <c r="U81" s="35">
        <f t="shared" si="15"/>
        <v>89.27</v>
      </c>
      <c r="V81" s="36">
        <f t="shared" si="16"/>
        <v>192.21</v>
      </c>
    </row>
    <row r="82">
      <c r="A82" s="47" t="s">
        <v>149</v>
      </c>
      <c r="B82" s="42" t="s">
        <v>150</v>
      </c>
      <c r="C82" s="30">
        <v>10.0</v>
      </c>
      <c r="D82" s="31" t="s">
        <v>41</v>
      </c>
      <c r="E82" s="43">
        <v>140.0</v>
      </c>
      <c r="F82" s="44"/>
      <c r="G82" s="43">
        <v>74.99</v>
      </c>
      <c r="H82" s="43">
        <v>133.96</v>
      </c>
      <c r="I82" s="43">
        <v>90.0</v>
      </c>
      <c r="J82" s="44"/>
      <c r="K82" s="44"/>
      <c r="L82" s="44"/>
      <c r="M82" s="44"/>
      <c r="N82" s="44"/>
      <c r="O82" s="44"/>
      <c r="P82" s="44"/>
      <c r="Q82" s="44"/>
      <c r="R82" s="45">
        <v>103.5</v>
      </c>
      <c r="S82" s="34">
        <f t="shared" si="13"/>
        <v>108.49</v>
      </c>
      <c r="T82" s="34">
        <f t="shared" si="14"/>
        <v>27.98</v>
      </c>
      <c r="U82" s="35">
        <f t="shared" si="15"/>
        <v>80.51</v>
      </c>
      <c r="V82" s="36">
        <f t="shared" si="16"/>
        <v>136.47</v>
      </c>
    </row>
    <row r="83">
      <c r="A83" s="47" t="s">
        <v>151</v>
      </c>
      <c r="B83" s="42" t="s">
        <v>152</v>
      </c>
      <c r="C83" s="30">
        <v>10.0</v>
      </c>
      <c r="D83" s="31" t="s">
        <v>41</v>
      </c>
      <c r="E83" s="43">
        <v>630.0</v>
      </c>
      <c r="F83" s="43">
        <v>380.0</v>
      </c>
      <c r="G83" s="43">
        <v>195.69</v>
      </c>
      <c r="H83" s="43">
        <v>294.16</v>
      </c>
      <c r="I83" s="43">
        <v>488.0</v>
      </c>
      <c r="J83" s="44"/>
      <c r="K83" s="44"/>
      <c r="L83" s="44"/>
      <c r="M83" s="44"/>
      <c r="N83" s="44"/>
      <c r="O83" s="44"/>
      <c r="P83" s="44"/>
      <c r="Q83" s="44"/>
      <c r="R83" s="45">
        <v>382.66</v>
      </c>
      <c r="S83" s="34">
        <f t="shared" si="13"/>
        <v>395.09</v>
      </c>
      <c r="T83" s="34">
        <f t="shared" si="14"/>
        <v>151.09</v>
      </c>
      <c r="U83" s="35">
        <f t="shared" si="15"/>
        <v>244</v>
      </c>
      <c r="V83" s="36">
        <f t="shared" si="16"/>
        <v>546.18</v>
      </c>
    </row>
    <row r="84">
      <c r="A84" s="149" t="s">
        <v>153</v>
      </c>
      <c r="B84" s="42" t="s">
        <v>154</v>
      </c>
      <c r="C84" s="30">
        <v>10.0</v>
      </c>
      <c r="D84" s="31" t="s">
        <v>41</v>
      </c>
      <c r="E84" s="43">
        <v>98.0</v>
      </c>
      <c r="F84" s="43">
        <v>45.0</v>
      </c>
      <c r="G84" s="43">
        <v>79.99</v>
      </c>
      <c r="H84" s="43">
        <v>49.9</v>
      </c>
      <c r="I84" s="43">
        <v>68.0</v>
      </c>
      <c r="J84" s="44"/>
      <c r="K84" s="44"/>
      <c r="L84" s="44"/>
      <c r="M84" s="44"/>
      <c r="N84" s="44"/>
      <c r="O84" s="44"/>
      <c r="P84" s="44"/>
      <c r="Q84" s="44"/>
      <c r="R84" s="45">
        <v>72.8</v>
      </c>
      <c r="S84" s="34">
        <f t="shared" si="13"/>
        <v>68.95</v>
      </c>
      <c r="T84" s="34">
        <f t="shared" si="14"/>
        <v>19.59</v>
      </c>
      <c r="U84" s="35">
        <f t="shared" si="15"/>
        <v>49.36</v>
      </c>
      <c r="V84" s="36">
        <f t="shared" si="16"/>
        <v>88.54</v>
      </c>
    </row>
    <row r="85">
      <c r="A85" s="53">
        <v>6.0</v>
      </c>
      <c r="B85" s="54" t="s">
        <v>155</v>
      </c>
      <c r="C85" s="55">
        <v>223.0</v>
      </c>
      <c r="D85" s="56" t="s">
        <v>41</v>
      </c>
      <c r="E85" s="57">
        <v>345.0</v>
      </c>
      <c r="F85" s="57">
        <v>285.0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9">
        <v>198.79</v>
      </c>
      <c r="S85" s="60">
        <f t="shared" si="13"/>
        <v>276.26</v>
      </c>
      <c r="T85" s="60">
        <f t="shared" si="14"/>
        <v>73.5</v>
      </c>
      <c r="U85" s="61">
        <f t="shared" si="15"/>
        <v>202.76</v>
      </c>
      <c r="V85" s="62">
        <f t="shared" si="16"/>
        <v>349.76</v>
      </c>
    </row>
    <row r="86" ht="12.75" customHeight="1">
      <c r="A86" s="64"/>
      <c r="B86" s="150"/>
      <c r="C86" s="66"/>
      <c r="D86" s="66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68"/>
      <c r="S86" s="151"/>
      <c r="T86" s="151"/>
      <c r="U86" s="151"/>
      <c r="V86" s="151"/>
    </row>
    <row r="87" ht="12.75" customHeight="1">
      <c r="A87" s="64"/>
      <c r="B87" s="150"/>
      <c r="C87" s="66"/>
      <c r="D87" s="66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</row>
    <row r="88" ht="12.75" customHeight="1">
      <c r="A88" s="69" t="str">
        <f t="shared" ref="A88:R88" si="17">IF(A1="","",A1)</f>
        <v/>
      </c>
      <c r="B88" s="70" t="str">
        <f t="shared" si="17"/>
        <v/>
      </c>
      <c r="C88" s="71" t="str">
        <f t="shared" si="17"/>
        <v/>
      </c>
      <c r="D88" s="72" t="str">
        <f t="shared" si="17"/>
        <v/>
      </c>
      <c r="E88" s="7" t="str">
        <f t="shared" si="17"/>
        <v/>
      </c>
      <c r="F88" s="7" t="str">
        <f t="shared" si="17"/>
        <v/>
      </c>
      <c r="G88" s="7" t="str">
        <f t="shared" si="17"/>
        <v/>
      </c>
      <c r="H88" s="7" t="str">
        <f t="shared" si="17"/>
        <v/>
      </c>
      <c r="I88" s="7" t="str">
        <f t="shared" si="17"/>
        <v/>
      </c>
      <c r="J88" s="7" t="str">
        <f t="shared" si="17"/>
        <v/>
      </c>
      <c r="K88" s="7" t="str">
        <f t="shared" si="17"/>
        <v/>
      </c>
      <c r="L88" s="7" t="str">
        <f t="shared" si="17"/>
        <v/>
      </c>
      <c r="M88" s="7" t="str">
        <f t="shared" si="17"/>
        <v/>
      </c>
      <c r="N88" s="7" t="str">
        <f t="shared" si="17"/>
        <v/>
      </c>
      <c r="O88" s="7" t="str">
        <f t="shared" si="17"/>
        <v/>
      </c>
      <c r="P88" s="7" t="str">
        <f t="shared" si="17"/>
        <v/>
      </c>
      <c r="Q88" s="7" t="str">
        <f t="shared" si="17"/>
        <v/>
      </c>
      <c r="R88" s="7" t="str">
        <f t="shared" si="17"/>
        <v/>
      </c>
      <c r="S88" s="73"/>
      <c r="T88" s="74"/>
      <c r="U88" s="73"/>
      <c r="V88" s="74"/>
    </row>
    <row r="89" ht="25.5" customHeight="1">
      <c r="A89" s="76" t="str">
        <f t="shared" ref="A89:R89" si="18">IF(A2="","",A2)</f>
        <v>Item</v>
      </c>
      <c r="B89" s="76" t="str">
        <f t="shared" si="18"/>
        <v>Descrição</v>
      </c>
      <c r="C89" s="76" t="str">
        <f t="shared" si="18"/>
        <v>Qtde</v>
      </c>
      <c r="D89" s="76" t="str">
        <f t="shared" si="18"/>
        <v>Unidade</v>
      </c>
      <c r="E89" s="76" t="str">
        <f t="shared" si="18"/>
        <v>GH</v>
      </c>
      <c r="F89" s="76" t="str">
        <f t="shared" si="18"/>
        <v>SRV</v>
      </c>
      <c r="G89" s="76" t="str">
        <f t="shared" si="18"/>
        <v>Internet 1 </v>
      </c>
      <c r="H89" s="76" t="str">
        <f t="shared" si="18"/>
        <v>Internet 2</v>
      </c>
      <c r="I89" s="76" t="str">
        <f t="shared" si="18"/>
        <v>Internet 3</v>
      </c>
      <c r="J89" s="76" t="str">
        <f t="shared" si="18"/>
        <v>BP1</v>
      </c>
      <c r="K89" s="76" t="str">
        <f t="shared" si="18"/>
        <v>BP2</v>
      </c>
      <c r="L89" s="76" t="str">
        <f t="shared" si="18"/>
        <v>BP3</v>
      </c>
      <c r="M89" s="76" t="str">
        <f t="shared" si="18"/>
        <v>BP4</v>
      </c>
      <c r="N89" s="76" t="str">
        <f t="shared" si="18"/>
        <v>BP5</v>
      </c>
      <c r="O89" s="76" t="str">
        <f t="shared" si="18"/>
        <v>BP6</v>
      </c>
      <c r="P89" s="76" t="str">
        <f t="shared" si="18"/>
        <v>BP7</v>
      </c>
      <c r="Q89" s="76" t="str">
        <f t="shared" si="18"/>
        <v>BP8</v>
      </c>
      <c r="R89" s="77" t="str">
        <f t="shared" si="18"/>
        <v>Ata 015/2019</v>
      </c>
      <c r="S89" s="78" t="s">
        <v>156</v>
      </c>
      <c r="T89" s="79"/>
      <c r="U89" s="78"/>
      <c r="V89" s="79"/>
    </row>
    <row r="90" ht="12.75" customHeight="1">
      <c r="A90" s="80"/>
      <c r="B90" s="81"/>
      <c r="C90" s="82"/>
      <c r="D90" s="83"/>
      <c r="E90" s="12" t="str">
        <f t="shared" ref="E90:R90" si="19">IF(E3="","",E3)</f>
        <v/>
      </c>
      <c r="F90" s="12" t="str">
        <f t="shared" si="19"/>
        <v/>
      </c>
      <c r="G90" s="12" t="str">
        <f t="shared" si="19"/>
        <v/>
      </c>
      <c r="H90" s="12" t="str">
        <f t="shared" si="19"/>
        <v/>
      </c>
      <c r="I90" s="12" t="str">
        <f t="shared" si="19"/>
        <v/>
      </c>
      <c r="J90" s="12" t="str">
        <f t="shared" si="19"/>
        <v/>
      </c>
      <c r="K90" s="12" t="str">
        <f t="shared" si="19"/>
        <v/>
      </c>
      <c r="L90" s="12" t="str">
        <f t="shared" si="19"/>
        <v/>
      </c>
      <c r="M90" s="12" t="str">
        <f t="shared" si="19"/>
        <v/>
      </c>
      <c r="N90" s="12" t="str">
        <f t="shared" si="19"/>
        <v/>
      </c>
      <c r="O90" s="12" t="str">
        <f t="shared" si="19"/>
        <v/>
      </c>
      <c r="P90" s="12" t="str">
        <f t="shared" si="19"/>
        <v/>
      </c>
      <c r="Q90" s="12" t="str">
        <f t="shared" si="19"/>
        <v/>
      </c>
      <c r="R90" s="12" t="str">
        <f t="shared" si="19"/>
        <v/>
      </c>
      <c r="S90" s="78" t="s">
        <v>157</v>
      </c>
      <c r="T90" s="79"/>
      <c r="U90" s="78" t="s">
        <v>158</v>
      </c>
      <c r="V90" s="79"/>
    </row>
    <row r="91" ht="12.75" customHeight="1">
      <c r="A91" s="84"/>
      <c r="B91" s="85"/>
      <c r="C91" s="86"/>
      <c r="D91" s="87"/>
      <c r="E91" s="21" t="str">
        <f t="shared" ref="E91:R91" si="20">IF(E4="","",E4)</f>
        <v/>
      </c>
      <c r="F91" s="21" t="str">
        <f t="shared" si="20"/>
        <v/>
      </c>
      <c r="G91" s="21" t="str">
        <f t="shared" si="20"/>
        <v/>
      </c>
      <c r="H91" s="21" t="str">
        <f t="shared" si="20"/>
        <v/>
      </c>
      <c r="I91" s="21" t="str">
        <f t="shared" si="20"/>
        <v/>
      </c>
      <c r="J91" s="21" t="str">
        <f t="shared" si="20"/>
        <v/>
      </c>
      <c r="K91" s="21" t="str">
        <f t="shared" si="20"/>
        <v/>
      </c>
      <c r="L91" s="21" t="str">
        <f t="shared" si="20"/>
        <v/>
      </c>
      <c r="M91" s="21" t="str">
        <f t="shared" si="20"/>
        <v/>
      </c>
      <c r="N91" s="21" t="str">
        <f t="shared" si="20"/>
        <v/>
      </c>
      <c r="O91" s="21" t="str">
        <f t="shared" si="20"/>
        <v/>
      </c>
      <c r="P91" s="21" t="str">
        <f t="shared" si="20"/>
        <v/>
      </c>
      <c r="Q91" s="21" t="str">
        <f t="shared" si="20"/>
        <v/>
      </c>
      <c r="R91" s="21" t="str">
        <f t="shared" si="20"/>
        <v/>
      </c>
      <c r="S91" s="88"/>
      <c r="T91" s="89"/>
      <c r="U91" s="88"/>
      <c r="V91" s="89"/>
    </row>
    <row r="92" ht="12.75" customHeight="1">
      <c r="A92" s="90">
        <f t="shared" ref="A92:A172" si="21">A5</f>
        <v>1</v>
      </c>
      <c r="B92" s="91" t="str">
        <f t="shared" ref="B92:B172" si="22">IF(B5="","",B5)</f>
        <v>Manutenção Preventiva – Tipo Split</v>
      </c>
      <c r="C92" s="92"/>
      <c r="D92" s="93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95"/>
      <c r="S92" s="96"/>
      <c r="T92" s="96"/>
      <c r="U92" s="95"/>
      <c r="V92" s="97"/>
    </row>
    <row r="93" ht="12.75" customHeight="1">
      <c r="A93" s="99">
        <f t="shared" si="21"/>
        <v>43831</v>
      </c>
      <c r="B93" s="100" t="str">
        <f t="shared" si="22"/>
        <v>Manutenção Preventiva por Equipamento</v>
      </c>
      <c r="C93" s="101">
        <f t="shared" ref="C93:D93" si="23">IF(C6="","",C6)</f>
        <v>100</v>
      </c>
      <c r="D93" s="101" t="str">
        <f t="shared" si="23"/>
        <v>unid.</v>
      </c>
      <c r="E93" s="116" t="str">
        <f t="shared" ref="E93:R93" si="24">IF(E6&gt;0,IF(AND($U6&lt;=E6,E6&lt;=$V6),E6,"excluído*"),"")</f>
        <v>excluído*</v>
      </c>
      <c r="F93" s="116">
        <f t="shared" si="24"/>
        <v>450</v>
      </c>
      <c r="G93" s="116" t="str">
        <f t="shared" si="24"/>
        <v/>
      </c>
      <c r="H93" s="116" t="str">
        <f t="shared" si="24"/>
        <v/>
      </c>
      <c r="I93" s="116" t="str">
        <f t="shared" si="24"/>
        <v/>
      </c>
      <c r="J93" s="116">
        <f t="shared" si="24"/>
        <v>654.07</v>
      </c>
      <c r="K93" s="116">
        <f t="shared" si="24"/>
        <v>593.21</v>
      </c>
      <c r="L93" s="116">
        <f t="shared" si="24"/>
        <v>563.65</v>
      </c>
      <c r="M93" s="116">
        <f t="shared" si="24"/>
        <v>520.14</v>
      </c>
      <c r="N93" s="116">
        <f t="shared" si="24"/>
        <v>489.44</v>
      </c>
      <c r="O93" s="116">
        <f t="shared" si="24"/>
        <v>452.02</v>
      </c>
      <c r="P93" s="116">
        <f t="shared" si="24"/>
        <v>448.51</v>
      </c>
      <c r="Q93" s="116">
        <f t="shared" si="24"/>
        <v>414.9</v>
      </c>
      <c r="R93" s="116" t="str">
        <f t="shared" si="24"/>
        <v>excluído*</v>
      </c>
      <c r="S93" s="117">
        <f>IF(SUM(E93:R93)&gt;0,ROUND(AVERAGE(E93:R93),2),"")</f>
        <v>509.55</v>
      </c>
      <c r="T93" s="118"/>
      <c r="U93" s="119">
        <f>IF(S93&lt;&gt;"",S93*C93,"")</f>
        <v>50955</v>
      </c>
      <c r="V93" s="120"/>
    </row>
    <row r="94" ht="12.75" customHeight="1">
      <c r="A94" s="90">
        <f t="shared" si="21"/>
        <v>2</v>
      </c>
      <c r="B94" s="108" t="str">
        <f t="shared" si="22"/>
        <v>Instalação e Substituição de Condicionadores tipo Split</v>
      </c>
      <c r="C94" s="92"/>
      <c r="D94" s="93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3"/>
      <c r="S94" s="96"/>
      <c r="T94" s="96"/>
      <c r="U94" s="95"/>
      <c r="V94" s="97"/>
    </row>
    <row r="95" ht="12.75" customHeight="1">
      <c r="A95" s="115">
        <f t="shared" si="21"/>
        <v>43832</v>
      </c>
      <c r="B95" s="100" t="str">
        <f t="shared" si="22"/>
        <v>Retirada e Instalação de condicionador Split</v>
      </c>
      <c r="C95" s="101">
        <f t="shared" ref="C95:D95" si="25">IF(C8="","",C8)</f>
        <v>35</v>
      </c>
      <c r="D95" s="101" t="str">
        <f t="shared" si="25"/>
        <v>unid.</v>
      </c>
      <c r="E95" s="116">
        <f t="shared" ref="E95:R95" si="26">IF(E8&gt;0,IF(AND($U8&lt;=E8,E8&lt;=$V8),E8,"excluído*"),"")</f>
        <v>1200</v>
      </c>
      <c r="F95" s="116" t="str">
        <f t="shared" si="26"/>
        <v>excluído*</v>
      </c>
      <c r="G95" s="116" t="str">
        <f t="shared" si="26"/>
        <v/>
      </c>
      <c r="H95" s="116" t="str">
        <f t="shared" si="26"/>
        <v/>
      </c>
      <c r="I95" s="116" t="str">
        <f t="shared" si="26"/>
        <v/>
      </c>
      <c r="J95" s="116">
        <f t="shared" si="26"/>
        <v>1350</v>
      </c>
      <c r="K95" s="116">
        <f t="shared" si="26"/>
        <v>1000</v>
      </c>
      <c r="L95" s="116">
        <f t="shared" si="26"/>
        <v>960</v>
      </c>
      <c r="M95" s="116" t="str">
        <f t="shared" si="26"/>
        <v>excluído*</v>
      </c>
      <c r="N95" s="116">
        <f t="shared" si="26"/>
        <v>887.86</v>
      </c>
      <c r="O95" s="116">
        <f t="shared" si="26"/>
        <v>1168</v>
      </c>
      <c r="P95" s="116" t="str">
        <f t="shared" si="26"/>
        <v>excluído*</v>
      </c>
      <c r="Q95" s="116" t="str">
        <f t="shared" si="26"/>
        <v/>
      </c>
      <c r="R95" s="116" t="str">
        <f t="shared" si="26"/>
        <v>excluído*</v>
      </c>
      <c r="S95" s="117">
        <f t="shared" ref="S95:S113" si="29">IF(SUM(E95:R95)&gt;0,ROUND(AVERAGE(E95:R95),2),"")</f>
        <v>1094.31</v>
      </c>
      <c r="T95" s="118"/>
      <c r="U95" s="119">
        <f t="shared" ref="U95:U172" si="30">IF(S95&lt;&gt;"",S95*C95,"")</f>
        <v>38300.85</v>
      </c>
      <c r="V95" s="120"/>
    </row>
    <row r="96" ht="12.75" customHeight="1">
      <c r="A96" s="115">
        <f t="shared" si="21"/>
        <v>43863</v>
      </c>
      <c r="B96" s="100" t="str">
        <f t="shared" si="22"/>
        <v>PCI Evaporadora</v>
      </c>
      <c r="C96" s="101">
        <f t="shared" ref="C96:D96" si="27">IF(C9="","",C9)</f>
        <v>35</v>
      </c>
      <c r="D96" s="101" t="str">
        <f t="shared" si="27"/>
        <v>unid.</v>
      </c>
      <c r="E96" s="121">
        <f t="shared" ref="E96:R96" si="28">IF(E9&gt;0,IF(AND($U9&lt;=E9,E9&lt;=$V9),E9,"excluído*"),"")</f>
        <v>980.8</v>
      </c>
      <c r="F96" s="121">
        <f t="shared" si="28"/>
        <v>650</v>
      </c>
      <c r="G96" s="121">
        <f t="shared" si="28"/>
        <v>408.95</v>
      </c>
      <c r="H96" s="121">
        <f t="shared" si="28"/>
        <v>616.75</v>
      </c>
      <c r="I96" s="121">
        <f t="shared" si="28"/>
        <v>542.06</v>
      </c>
      <c r="J96" s="121" t="str">
        <f t="shared" si="28"/>
        <v>excluído*</v>
      </c>
      <c r="K96" s="121" t="str">
        <f t="shared" si="28"/>
        <v/>
      </c>
      <c r="L96" s="121" t="str">
        <f t="shared" si="28"/>
        <v/>
      </c>
      <c r="M96" s="121" t="str">
        <f t="shared" si="28"/>
        <v/>
      </c>
      <c r="N96" s="121" t="str">
        <f t="shared" si="28"/>
        <v/>
      </c>
      <c r="O96" s="121" t="str">
        <f t="shared" si="28"/>
        <v/>
      </c>
      <c r="P96" s="121" t="str">
        <f t="shared" si="28"/>
        <v/>
      </c>
      <c r="Q96" s="121" t="str">
        <f t="shared" si="28"/>
        <v/>
      </c>
      <c r="R96" s="121">
        <f t="shared" si="28"/>
        <v>473.68</v>
      </c>
      <c r="S96" s="117">
        <f t="shared" si="29"/>
        <v>612.04</v>
      </c>
      <c r="T96" s="118"/>
      <c r="U96" s="124">
        <f t="shared" si="30"/>
        <v>21421.4</v>
      </c>
      <c r="V96" s="125"/>
    </row>
    <row r="97" ht="12.75" customHeight="1">
      <c r="A97" s="115">
        <f t="shared" si="21"/>
        <v>43892</v>
      </c>
      <c r="B97" s="100" t="str">
        <f t="shared" si="22"/>
        <v>Placa de Comando de Condensadora</v>
      </c>
      <c r="C97" s="101">
        <f t="shared" ref="C97:D97" si="31">IF(C10="","",C10)</f>
        <v>30</v>
      </c>
      <c r="D97" s="101" t="str">
        <f t="shared" si="31"/>
        <v>unid.</v>
      </c>
      <c r="E97" s="121">
        <f t="shared" ref="E97:R97" si="32">IF(E10&gt;0,IF(AND($U10&lt;=E10,E10&lt;=$V10),E10,"excluído*"),"")</f>
        <v>800</v>
      </c>
      <c r="F97" s="121">
        <f t="shared" si="32"/>
        <v>725</v>
      </c>
      <c r="G97" s="121">
        <f t="shared" si="32"/>
        <v>680</v>
      </c>
      <c r="H97" s="121">
        <f t="shared" si="32"/>
        <v>613.95</v>
      </c>
      <c r="I97" s="121">
        <f t="shared" si="32"/>
        <v>740.75</v>
      </c>
      <c r="J97" s="121" t="str">
        <f t="shared" si="32"/>
        <v>excluído*</v>
      </c>
      <c r="K97" s="121">
        <f t="shared" si="32"/>
        <v>1200</v>
      </c>
      <c r="L97" s="121">
        <f t="shared" si="32"/>
        <v>612</v>
      </c>
      <c r="M97" s="121">
        <f t="shared" si="32"/>
        <v>579.2</v>
      </c>
      <c r="N97" s="121">
        <f t="shared" si="32"/>
        <v>769.69</v>
      </c>
      <c r="O97" s="121" t="str">
        <f t="shared" si="32"/>
        <v>excluído*</v>
      </c>
      <c r="P97" s="121" t="str">
        <f t="shared" si="32"/>
        <v/>
      </c>
      <c r="Q97" s="121" t="str">
        <f t="shared" si="32"/>
        <v/>
      </c>
      <c r="R97" s="121">
        <f t="shared" si="32"/>
        <v>726.82</v>
      </c>
      <c r="S97" s="117">
        <f t="shared" si="29"/>
        <v>744.74</v>
      </c>
      <c r="T97" s="118"/>
      <c r="U97" s="124">
        <f t="shared" si="30"/>
        <v>22342.2</v>
      </c>
      <c r="V97" s="125"/>
    </row>
    <row r="98" ht="12.75" customHeight="1">
      <c r="A98" s="115">
        <f t="shared" si="21"/>
        <v>43923</v>
      </c>
      <c r="B98" s="100" t="str">
        <f t="shared" si="22"/>
        <v>Instalação de tubulação ou mangueira para drenos</v>
      </c>
      <c r="C98" s="101">
        <f t="shared" ref="C98:D98" si="33">IF(C11="","",C11)</f>
        <v>200</v>
      </c>
      <c r="D98" s="101" t="str">
        <f t="shared" si="33"/>
        <v>metro</v>
      </c>
      <c r="E98" s="121">
        <f t="shared" ref="E98:R98" si="34">IF(E11&gt;0,IF(AND($U11&lt;=E11,E11&lt;=$V11),E11,"excluído*"),"")</f>
        <v>120</v>
      </c>
      <c r="F98" s="121">
        <f t="shared" si="34"/>
        <v>150</v>
      </c>
      <c r="G98" s="121" t="str">
        <f t="shared" si="34"/>
        <v/>
      </c>
      <c r="H98" s="121" t="str">
        <f t="shared" si="34"/>
        <v/>
      </c>
      <c r="I98" s="121" t="str">
        <f t="shared" si="34"/>
        <v/>
      </c>
      <c r="J98" s="121">
        <f t="shared" si="34"/>
        <v>166.67</v>
      </c>
      <c r="K98" s="121" t="str">
        <f t="shared" si="34"/>
        <v>excluído*</v>
      </c>
      <c r="L98" s="121" t="str">
        <f t="shared" si="34"/>
        <v>excluído*</v>
      </c>
      <c r="M98" s="121" t="str">
        <f t="shared" si="34"/>
        <v/>
      </c>
      <c r="N98" s="121" t="str">
        <f t="shared" si="34"/>
        <v/>
      </c>
      <c r="O98" s="121" t="str">
        <f t="shared" si="34"/>
        <v/>
      </c>
      <c r="P98" s="121" t="str">
        <f t="shared" si="34"/>
        <v/>
      </c>
      <c r="Q98" s="121" t="str">
        <f t="shared" si="34"/>
        <v/>
      </c>
      <c r="R98" s="121">
        <f t="shared" si="34"/>
        <v>111.09</v>
      </c>
      <c r="S98" s="117">
        <f t="shared" si="29"/>
        <v>136.94</v>
      </c>
      <c r="T98" s="118"/>
      <c r="U98" s="124">
        <f t="shared" si="30"/>
        <v>27388</v>
      </c>
      <c r="V98" s="125"/>
    </row>
    <row r="99" ht="12.75" customHeight="1">
      <c r="A99" s="115">
        <f t="shared" si="21"/>
        <v>43953</v>
      </c>
      <c r="B99" s="100" t="str">
        <f t="shared" si="22"/>
        <v>Isolante térmico para tubos de cobre 1/4”</v>
      </c>
      <c r="C99" s="101">
        <f t="shared" ref="C99:D99" si="35">IF(C12="","",C12)</f>
        <v>100</v>
      </c>
      <c r="D99" s="101" t="str">
        <f t="shared" si="35"/>
        <v>metro</v>
      </c>
      <c r="E99" s="121" t="str">
        <f t="shared" ref="E99:R99" si="36">IF(E12&gt;0,IF(AND($U12&lt;=E12,E12&lt;=$V12),E12,"excluído*"),"")</f>
        <v>excluído*</v>
      </c>
      <c r="F99" s="121">
        <f t="shared" si="36"/>
        <v>3.5</v>
      </c>
      <c r="G99" s="121">
        <f t="shared" si="36"/>
        <v>3.5</v>
      </c>
      <c r="H99" s="121" t="str">
        <f t="shared" si="36"/>
        <v/>
      </c>
      <c r="I99" s="121" t="str">
        <f t="shared" si="36"/>
        <v/>
      </c>
      <c r="J99" s="121" t="str">
        <f t="shared" si="36"/>
        <v/>
      </c>
      <c r="K99" s="121" t="str">
        <f t="shared" si="36"/>
        <v/>
      </c>
      <c r="L99" s="121" t="str">
        <f t="shared" si="36"/>
        <v/>
      </c>
      <c r="M99" s="121" t="str">
        <f t="shared" si="36"/>
        <v/>
      </c>
      <c r="N99" s="121" t="str">
        <f t="shared" si="36"/>
        <v/>
      </c>
      <c r="O99" s="121" t="str">
        <f t="shared" si="36"/>
        <v/>
      </c>
      <c r="P99" s="121" t="str">
        <f t="shared" si="36"/>
        <v/>
      </c>
      <c r="Q99" s="121" t="str">
        <f t="shared" si="36"/>
        <v/>
      </c>
      <c r="R99" s="121" t="str">
        <f t="shared" si="36"/>
        <v>excluído*</v>
      </c>
      <c r="S99" s="117">
        <f t="shared" si="29"/>
        <v>3.5</v>
      </c>
      <c r="T99" s="118"/>
      <c r="U99" s="124">
        <f t="shared" si="30"/>
        <v>350</v>
      </c>
      <c r="V99" s="125"/>
    </row>
    <row r="100" ht="12.75" customHeight="1">
      <c r="A100" s="115">
        <f t="shared" si="21"/>
        <v>43984</v>
      </c>
      <c r="B100" s="100" t="str">
        <f t="shared" si="22"/>
        <v>Isolante térmico para tubos de cobre 3/8”</v>
      </c>
      <c r="C100" s="101">
        <f t="shared" ref="C100:D100" si="37">IF(C13="","",C13)</f>
        <v>100</v>
      </c>
      <c r="D100" s="101" t="str">
        <f t="shared" si="37"/>
        <v>metro</v>
      </c>
      <c r="E100" s="121" t="str">
        <f t="shared" ref="E100:R100" si="38">IF(E13&gt;0,IF(AND($U13&lt;=E13,E13&lt;=$V13),E13,"excluído*"),"")</f>
        <v>excluído*</v>
      </c>
      <c r="F100" s="121" t="str">
        <f t="shared" si="38"/>
        <v>excluído*</v>
      </c>
      <c r="G100" s="121">
        <f t="shared" si="38"/>
        <v>4.4</v>
      </c>
      <c r="H100" s="121" t="str">
        <f t="shared" si="38"/>
        <v/>
      </c>
      <c r="I100" s="121" t="str">
        <f t="shared" si="38"/>
        <v/>
      </c>
      <c r="J100" s="121">
        <f t="shared" si="38"/>
        <v>5.63</v>
      </c>
      <c r="K100" s="121">
        <f t="shared" si="38"/>
        <v>5.49</v>
      </c>
      <c r="L100" s="121" t="str">
        <f t="shared" si="38"/>
        <v>excluído*</v>
      </c>
      <c r="M100" s="121" t="str">
        <f t="shared" si="38"/>
        <v/>
      </c>
      <c r="N100" s="121" t="str">
        <f t="shared" si="38"/>
        <v/>
      </c>
      <c r="O100" s="121" t="str">
        <f t="shared" si="38"/>
        <v/>
      </c>
      <c r="P100" s="121" t="str">
        <f t="shared" si="38"/>
        <v/>
      </c>
      <c r="Q100" s="121" t="str">
        <f t="shared" si="38"/>
        <v/>
      </c>
      <c r="R100" s="121">
        <f t="shared" si="38"/>
        <v>5.82</v>
      </c>
      <c r="S100" s="117">
        <f t="shared" si="29"/>
        <v>5.34</v>
      </c>
      <c r="T100" s="118"/>
      <c r="U100" s="124">
        <f t="shared" si="30"/>
        <v>534</v>
      </c>
      <c r="V100" s="125"/>
    </row>
    <row r="101" ht="12.75" customHeight="1">
      <c r="A101" s="115">
        <f t="shared" si="21"/>
        <v>44014</v>
      </c>
      <c r="B101" s="100" t="str">
        <f t="shared" si="22"/>
        <v>Isolante térmico para tubos de cobre 1/2”</v>
      </c>
      <c r="C101" s="101">
        <f t="shared" ref="C101:D101" si="39">IF(C14="","",C14)</f>
        <v>100</v>
      </c>
      <c r="D101" s="101" t="str">
        <f t="shared" si="39"/>
        <v>metro</v>
      </c>
      <c r="E101" s="121" t="str">
        <f t="shared" ref="E101:R101" si="40">IF(E14&gt;0,IF(AND($U14&lt;=E14,E14&lt;=$V14),E14,"excluído*"),"")</f>
        <v>excluído*</v>
      </c>
      <c r="F101" s="121">
        <f t="shared" si="40"/>
        <v>3.85</v>
      </c>
      <c r="G101" s="121">
        <f t="shared" si="40"/>
        <v>3.7</v>
      </c>
      <c r="H101" s="121" t="str">
        <f t="shared" si="40"/>
        <v/>
      </c>
      <c r="I101" s="121" t="str">
        <f t="shared" si="40"/>
        <v/>
      </c>
      <c r="J101" s="121">
        <f t="shared" si="40"/>
        <v>6.47</v>
      </c>
      <c r="K101" s="121">
        <f t="shared" si="40"/>
        <v>6.49</v>
      </c>
      <c r="L101" s="121" t="str">
        <f t="shared" si="40"/>
        <v/>
      </c>
      <c r="M101" s="121" t="str">
        <f t="shared" si="40"/>
        <v/>
      </c>
      <c r="N101" s="121" t="str">
        <f t="shared" si="40"/>
        <v/>
      </c>
      <c r="O101" s="121" t="str">
        <f t="shared" si="40"/>
        <v/>
      </c>
      <c r="P101" s="121" t="str">
        <f t="shared" si="40"/>
        <v/>
      </c>
      <c r="Q101" s="121" t="str">
        <f t="shared" si="40"/>
        <v/>
      </c>
      <c r="R101" s="121" t="str">
        <f t="shared" si="40"/>
        <v>excluído*</v>
      </c>
      <c r="S101" s="117">
        <f t="shared" si="29"/>
        <v>5.13</v>
      </c>
      <c r="T101" s="118"/>
      <c r="U101" s="124">
        <f t="shared" si="30"/>
        <v>513</v>
      </c>
      <c r="V101" s="125"/>
    </row>
    <row r="102" ht="12.75" customHeight="1">
      <c r="A102" s="115">
        <f t="shared" si="21"/>
        <v>44045</v>
      </c>
      <c r="B102" s="100" t="str">
        <f t="shared" si="22"/>
        <v>Isolante térmico para tubos de cobre 5/8”</v>
      </c>
      <c r="C102" s="101">
        <f t="shared" ref="C102:D102" si="41">IF(C15="","",C15)</f>
        <v>100</v>
      </c>
      <c r="D102" s="101" t="str">
        <f t="shared" si="41"/>
        <v>metro</v>
      </c>
      <c r="E102" s="121" t="str">
        <f t="shared" ref="E102:R102" si="42">IF(E15&gt;0,IF(AND($U15&lt;=E15,E15&lt;=$V15),E15,"excluído*"),"")</f>
        <v>excluído*</v>
      </c>
      <c r="F102" s="121">
        <f t="shared" si="42"/>
        <v>4.2</v>
      </c>
      <c r="G102" s="121" t="str">
        <f t="shared" si="42"/>
        <v/>
      </c>
      <c r="H102" s="121" t="str">
        <f t="shared" si="42"/>
        <v/>
      </c>
      <c r="I102" s="121" t="str">
        <f t="shared" si="42"/>
        <v/>
      </c>
      <c r="J102" s="121" t="str">
        <f t="shared" si="42"/>
        <v/>
      </c>
      <c r="K102" s="121" t="str">
        <f t="shared" si="42"/>
        <v/>
      </c>
      <c r="L102" s="121" t="str">
        <f t="shared" si="42"/>
        <v/>
      </c>
      <c r="M102" s="121" t="str">
        <f t="shared" si="42"/>
        <v/>
      </c>
      <c r="N102" s="121" t="str">
        <f t="shared" si="42"/>
        <v/>
      </c>
      <c r="O102" s="121" t="str">
        <f t="shared" si="42"/>
        <v/>
      </c>
      <c r="P102" s="121" t="str">
        <f t="shared" si="42"/>
        <v/>
      </c>
      <c r="Q102" s="121" t="str">
        <f t="shared" si="42"/>
        <v/>
      </c>
      <c r="R102" s="121">
        <f t="shared" si="42"/>
        <v>9.54</v>
      </c>
      <c r="S102" s="117">
        <f t="shared" si="29"/>
        <v>6.87</v>
      </c>
      <c r="T102" s="118"/>
      <c r="U102" s="124">
        <f t="shared" si="30"/>
        <v>687</v>
      </c>
      <c r="V102" s="125"/>
    </row>
    <row r="103" ht="12.75" customHeight="1">
      <c r="A103" s="115">
        <f t="shared" si="21"/>
        <v>44076</v>
      </c>
      <c r="B103" s="100" t="str">
        <f t="shared" si="22"/>
        <v>Isolante térmico para tubos de cobre 3/4”</v>
      </c>
      <c r="C103" s="101">
        <f t="shared" ref="C103:D103" si="43">IF(C16="","",C16)</f>
        <v>100</v>
      </c>
      <c r="D103" s="101" t="str">
        <f t="shared" si="43"/>
        <v>metro</v>
      </c>
      <c r="E103" s="121" t="str">
        <f t="shared" ref="E103:R103" si="44">IF(E16&gt;0,IF(AND($U16&lt;=E16,E16&lt;=$V16),E16,"excluído*"),"")</f>
        <v>excluído*</v>
      </c>
      <c r="F103" s="121">
        <f t="shared" si="44"/>
        <v>4.25</v>
      </c>
      <c r="G103" s="121">
        <f t="shared" si="44"/>
        <v>3.75</v>
      </c>
      <c r="H103" s="121" t="str">
        <f t="shared" si="44"/>
        <v/>
      </c>
      <c r="I103" s="121" t="str">
        <f t="shared" si="44"/>
        <v/>
      </c>
      <c r="J103" s="121" t="str">
        <f t="shared" si="44"/>
        <v/>
      </c>
      <c r="K103" s="121" t="str">
        <f t="shared" si="44"/>
        <v/>
      </c>
      <c r="L103" s="121" t="str">
        <f t="shared" si="44"/>
        <v/>
      </c>
      <c r="M103" s="121" t="str">
        <f t="shared" si="44"/>
        <v/>
      </c>
      <c r="N103" s="121" t="str">
        <f t="shared" si="44"/>
        <v/>
      </c>
      <c r="O103" s="121" t="str">
        <f t="shared" si="44"/>
        <v/>
      </c>
      <c r="P103" s="121" t="str">
        <f t="shared" si="44"/>
        <v/>
      </c>
      <c r="Q103" s="121" t="str">
        <f t="shared" si="44"/>
        <v/>
      </c>
      <c r="R103" s="121">
        <f t="shared" si="44"/>
        <v>11.28</v>
      </c>
      <c r="S103" s="117">
        <f t="shared" si="29"/>
        <v>6.43</v>
      </c>
      <c r="T103" s="118"/>
      <c r="U103" s="124">
        <f t="shared" si="30"/>
        <v>643</v>
      </c>
      <c r="V103" s="125"/>
    </row>
    <row r="104" ht="12.75" customHeight="1">
      <c r="A104" s="115">
        <f t="shared" si="21"/>
        <v>44106</v>
      </c>
      <c r="B104" s="100" t="str">
        <f t="shared" si="22"/>
        <v>Tubulação de cobre nas medidas 1/4”</v>
      </c>
      <c r="C104" s="101">
        <f t="shared" ref="C104:D104" si="45">IF(C17="","",C17)</f>
        <v>100</v>
      </c>
      <c r="D104" s="101" t="str">
        <f t="shared" si="45"/>
        <v>metro</v>
      </c>
      <c r="E104" s="121">
        <f t="shared" ref="E104:R104" si="46">IF(E17&gt;0,IF(AND($U17&lt;=E17,E17&lt;=$V17),E17,"excluído*"),"")</f>
        <v>15.5</v>
      </c>
      <c r="F104" s="121" t="str">
        <f t="shared" si="46"/>
        <v>excluído*</v>
      </c>
      <c r="G104" s="121">
        <f t="shared" si="46"/>
        <v>15.14</v>
      </c>
      <c r="H104" s="121">
        <f t="shared" si="46"/>
        <v>12.52</v>
      </c>
      <c r="I104" s="121">
        <f t="shared" si="46"/>
        <v>13.27</v>
      </c>
      <c r="J104" s="121" t="str">
        <f t="shared" si="46"/>
        <v/>
      </c>
      <c r="K104" s="121" t="str">
        <f t="shared" si="46"/>
        <v/>
      </c>
      <c r="L104" s="121" t="str">
        <f t="shared" si="46"/>
        <v/>
      </c>
      <c r="M104" s="121" t="str">
        <f t="shared" si="46"/>
        <v/>
      </c>
      <c r="N104" s="121" t="str">
        <f t="shared" si="46"/>
        <v/>
      </c>
      <c r="O104" s="121" t="str">
        <f t="shared" si="46"/>
        <v/>
      </c>
      <c r="P104" s="121" t="str">
        <f t="shared" si="46"/>
        <v/>
      </c>
      <c r="Q104" s="121" t="str">
        <f t="shared" si="46"/>
        <v/>
      </c>
      <c r="R104" s="121">
        <f t="shared" si="46"/>
        <v>20.24</v>
      </c>
      <c r="S104" s="117">
        <f t="shared" si="29"/>
        <v>15.33</v>
      </c>
      <c r="T104" s="118"/>
      <c r="U104" s="124">
        <f t="shared" si="30"/>
        <v>1533</v>
      </c>
      <c r="V104" s="125"/>
    </row>
    <row r="105" ht="12.75" customHeight="1">
      <c r="A105" s="115">
        <f t="shared" si="21"/>
        <v>44137</v>
      </c>
      <c r="B105" s="100" t="str">
        <f t="shared" si="22"/>
        <v>Tubulação de cobre nas medidas 3/8”</v>
      </c>
      <c r="C105" s="101">
        <f t="shared" ref="C105:D105" si="47">IF(C18="","",C18)</f>
        <v>100</v>
      </c>
      <c r="D105" s="101" t="str">
        <f t="shared" si="47"/>
        <v>metro</v>
      </c>
      <c r="E105" s="121" t="str">
        <f t="shared" ref="E105:R105" si="48">IF(E18&gt;0,IF(AND($U18&lt;=E18,E18&lt;=$V18),E18,"excluído*"),"")</f>
        <v>excluído*</v>
      </c>
      <c r="F105" s="121">
        <f t="shared" si="48"/>
        <v>42.5</v>
      </c>
      <c r="G105" s="121">
        <f t="shared" si="48"/>
        <v>9.39</v>
      </c>
      <c r="H105" s="121">
        <f t="shared" si="48"/>
        <v>9.8</v>
      </c>
      <c r="I105" s="121" t="str">
        <f t="shared" si="48"/>
        <v/>
      </c>
      <c r="J105" s="121" t="str">
        <f t="shared" si="48"/>
        <v/>
      </c>
      <c r="K105" s="121" t="str">
        <f t="shared" si="48"/>
        <v/>
      </c>
      <c r="L105" s="121" t="str">
        <f t="shared" si="48"/>
        <v/>
      </c>
      <c r="M105" s="121" t="str">
        <f t="shared" si="48"/>
        <v/>
      </c>
      <c r="N105" s="121" t="str">
        <f t="shared" si="48"/>
        <v/>
      </c>
      <c r="O105" s="121" t="str">
        <f t="shared" si="48"/>
        <v/>
      </c>
      <c r="P105" s="121" t="str">
        <f t="shared" si="48"/>
        <v/>
      </c>
      <c r="Q105" s="121" t="str">
        <f t="shared" si="48"/>
        <v/>
      </c>
      <c r="R105" s="121">
        <f t="shared" si="48"/>
        <v>24.61</v>
      </c>
      <c r="S105" s="117">
        <f t="shared" si="29"/>
        <v>21.58</v>
      </c>
      <c r="T105" s="118"/>
      <c r="U105" s="124">
        <f t="shared" si="30"/>
        <v>2158</v>
      </c>
      <c r="V105" s="125"/>
    </row>
    <row r="106" ht="12.75" customHeight="1">
      <c r="A106" s="115">
        <f t="shared" si="21"/>
        <v>44167</v>
      </c>
      <c r="B106" s="100" t="str">
        <f t="shared" si="22"/>
        <v>Tubulação de cobre nas medidas 1/2”</v>
      </c>
      <c r="C106" s="101">
        <f t="shared" ref="C106:D106" si="49">IF(C19="","",C19)</f>
        <v>100</v>
      </c>
      <c r="D106" s="101" t="str">
        <f t="shared" si="49"/>
        <v>metro</v>
      </c>
      <c r="E106" s="121">
        <f t="shared" ref="E106:R106" si="50">IF(E19&gt;0,IF(AND($U19&lt;=E19,E19&lt;=$V19),E19,"excluído*"),"")</f>
        <v>35.8</v>
      </c>
      <c r="F106" s="121" t="str">
        <f t="shared" si="50"/>
        <v>excluído*</v>
      </c>
      <c r="G106" s="121">
        <f t="shared" si="50"/>
        <v>15.14</v>
      </c>
      <c r="H106" s="121">
        <f t="shared" si="50"/>
        <v>12.52</v>
      </c>
      <c r="I106" s="121">
        <f t="shared" si="50"/>
        <v>13.27</v>
      </c>
      <c r="J106" s="121" t="str">
        <f t="shared" si="50"/>
        <v/>
      </c>
      <c r="K106" s="121" t="str">
        <f t="shared" si="50"/>
        <v/>
      </c>
      <c r="L106" s="121" t="str">
        <f t="shared" si="50"/>
        <v/>
      </c>
      <c r="M106" s="121" t="str">
        <f t="shared" si="50"/>
        <v/>
      </c>
      <c r="N106" s="121" t="str">
        <f t="shared" si="50"/>
        <v/>
      </c>
      <c r="O106" s="121" t="str">
        <f t="shared" si="50"/>
        <v/>
      </c>
      <c r="P106" s="121" t="str">
        <f t="shared" si="50"/>
        <v/>
      </c>
      <c r="Q106" s="121" t="str">
        <f t="shared" si="50"/>
        <v/>
      </c>
      <c r="R106" s="121">
        <f t="shared" si="50"/>
        <v>19.41</v>
      </c>
      <c r="S106" s="117">
        <f t="shared" si="29"/>
        <v>19.23</v>
      </c>
      <c r="T106" s="118"/>
      <c r="U106" s="124">
        <f t="shared" si="30"/>
        <v>1923</v>
      </c>
      <c r="V106" s="125"/>
    </row>
    <row r="107" ht="12.75" customHeight="1">
      <c r="A107" s="126" t="str">
        <f t="shared" si="21"/>
        <v>2.13</v>
      </c>
      <c r="B107" s="100" t="str">
        <f t="shared" si="22"/>
        <v>Tubulação de cobre nas medidas 5/8”</v>
      </c>
      <c r="C107" s="101">
        <f t="shared" ref="C107:D107" si="51">IF(C20="","",C20)</f>
        <v>100</v>
      </c>
      <c r="D107" s="101" t="str">
        <f t="shared" si="51"/>
        <v>metro</v>
      </c>
      <c r="E107" s="121" t="str">
        <f t="shared" ref="E107:R107" si="52">IF(E20&gt;0,IF(AND($U20&lt;=E20,E20&lt;=$V20),E20,"excluído*"),"")</f>
        <v>excluído*</v>
      </c>
      <c r="F107" s="121" t="str">
        <f t="shared" si="52"/>
        <v>excluído*</v>
      </c>
      <c r="G107" s="121">
        <f t="shared" si="52"/>
        <v>17</v>
      </c>
      <c r="H107" s="121">
        <f t="shared" si="52"/>
        <v>16.07</v>
      </c>
      <c r="I107" s="121">
        <f t="shared" si="52"/>
        <v>15.94</v>
      </c>
      <c r="J107" s="121" t="str">
        <f t="shared" si="52"/>
        <v/>
      </c>
      <c r="K107" s="121" t="str">
        <f t="shared" si="52"/>
        <v/>
      </c>
      <c r="L107" s="121" t="str">
        <f t="shared" si="52"/>
        <v/>
      </c>
      <c r="M107" s="121" t="str">
        <f t="shared" si="52"/>
        <v/>
      </c>
      <c r="N107" s="121" t="str">
        <f t="shared" si="52"/>
        <v/>
      </c>
      <c r="O107" s="121" t="str">
        <f t="shared" si="52"/>
        <v/>
      </c>
      <c r="P107" s="121" t="str">
        <f t="shared" si="52"/>
        <v/>
      </c>
      <c r="Q107" s="121" t="str">
        <f t="shared" si="52"/>
        <v/>
      </c>
      <c r="R107" s="121">
        <f t="shared" si="52"/>
        <v>29.88</v>
      </c>
      <c r="S107" s="117">
        <f t="shared" si="29"/>
        <v>19.72</v>
      </c>
      <c r="T107" s="118"/>
      <c r="U107" s="124">
        <f t="shared" si="30"/>
        <v>1972</v>
      </c>
      <c r="V107" s="125"/>
    </row>
    <row r="108" ht="12.75" customHeight="1">
      <c r="A108" s="126" t="str">
        <f t="shared" si="21"/>
        <v>2.14</v>
      </c>
      <c r="B108" s="100" t="str">
        <f t="shared" si="22"/>
        <v>Tubulação de cobre nas medidas 3/4”</v>
      </c>
      <c r="C108" s="101">
        <f t="shared" ref="C108:D108" si="53">IF(C21="","",C21)</f>
        <v>100</v>
      </c>
      <c r="D108" s="101" t="str">
        <f t="shared" si="53"/>
        <v>metro</v>
      </c>
      <c r="E108" s="121" t="str">
        <f t="shared" ref="E108:R108" si="54">IF(E21&gt;0,IF(AND($U21&lt;=E21,E21&lt;=$V21),E21,"excluído*"),"")</f>
        <v>excluído*</v>
      </c>
      <c r="F108" s="121">
        <f t="shared" si="54"/>
        <v>42.5</v>
      </c>
      <c r="G108" s="121" t="str">
        <f t="shared" si="54"/>
        <v>excluído*</v>
      </c>
      <c r="H108" s="121">
        <f t="shared" si="54"/>
        <v>19.94</v>
      </c>
      <c r="I108" s="121" t="str">
        <f t="shared" si="54"/>
        <v/>
      </c>
      <c r="J108" s="121" t="str">
        <f t="shared" si="54"/>
        <v/>
      </c>
      <c r="K108" s="121" t="str">
        <f t="shared" si="54"/>
        <v/>
      </c>
      <c r="L108" s="121" t="str">
        <f t="shared" si="54"/>
        <v/>
      </c>
      <c r="M108" s="121" t="str">
        <f t="shared" si="54"/>
        <v/>
      </c>
      <c r="N108" s="121" t="str">
        <f t="shared" si="54"/>
        <v/>
      </c>
      <c r="O108" s="121" t="str">
        <f t="shared" si="54"/>
        <v/>
      </c>
      <c r="P108" s="121" t="str">
        <f t="shared" si="54"/>
        <v/>
      </c>
      <c r="Q108" s="121" t="str">
        <f t="shared" si="54"/>
        <v/>
      </c>
      <c r="R108" s="121">
        <f t="shared" si="54"/>
        <v>32.13</v>
      </c>
      <c r="S108" s="117">
        <f t="shared" si="29"/>
        <v>31.52</v>
      </c>
      <c r="T108" s="118"/>
      <c r="U108" s="124">
        <f t="shared" si="30"/>
        <v>3152</v>
      </c>
      <c r="V108" s="125"/>
    </row>
    <row r="109" ht="12.75" customHeight="1">
      <c r="A109" s="126" t="str">
        <f t="shared" si="21"/>
        <v>2.15</v>
      </c>
      <c r="B109" s="100" t="str">
        <f t="shared" si="22"/>
        <v>Bombas para drenos até 30.000 BTU´s</v>
      </c>
      <c r="C109" s="101">
        <f t="shared" ref="C109:D109" si="55">IF(C22="","",C22)</f>
        <v>10</v>
      </c>
      <c r="D109" s="101" t="str">
        <f t="shared" si="55"/>
        <v>unid.</v>
      </c>
      <c r="E109" s="121" t="str">
        <f t="shared" ref="E109:R109" si="56">IF(E22&gt;0,IF(AND($U22&lt;=E22,E22&lt;=$V22),E22,"excluído*"),"")</f>
        <v>excluído*</v>
      </c>
      <c r="F109" s="121">
        <f t="shared" si="56"/>
        <v>520</v>
      </c>
      <c r="G109" s="121">
        <f t="shared" si="56"/>
        <v>492.1</v>
      </c>
      <c r="H109" s="121">
        <f t="shared" si="56"/>
        <v>462</v>
      </c>
      <c r="I109" s="121">
        <f t="shared" si="56"/>
        <v>462</v>
      </c>
      <c r="J109" s="121">
        <f t="shared" si="56"/>
        <v>540</v>
      </c>
      <c r="K109" s="121" t="str">
        <f t="shared" si="56"/>
        <v>excluído*</v>
      </c>
      <c r="L109" s="121" t="str">
        <f t="shared" si="56"/>
        <v/>
      </c>
      <c r="M109" s="121" t="str">
        <f t="shared" si="56"/>
        <v/>
      </c>
      <c r="N109" s="121" t="str">
        <f t="shared" si="56"/>
        <v/>
      </c>
      <c r="O109" s="121" t="str">
        <f t="shared" si="56"/>
        <v/>
      </c>
      <c r="P109" s="121" t="str">
        <f t="shared" si="56"/>
        <v/>
      </c>
      <c r="Q109" s="121" t="str">
        <f t="shared" si="56"/>
        <v/>
      </c>
      <c r="R109" s="121">
        <f t="shared" si="56"/>
        <v>541.61</v>
      </c>
      <c r="S109" s="117">
        <f t="shared" si="29"/>
        <v>502.95</v>
      </c>
      <c r="T109" s="118"/>
      <c r="U109" s="124">
        <f t="shared" si="30"/>
        <v>5029.5</v>
      </c>
      <c r="V109" s="125"/>
    </row>
    <row r="110" ht="12.75" customHeight="1">
      <c r="A110" s="126" t="str">
        <f t="shared" si="21"/>
        <v>2.16</v>
      </c>
      <c r="B110" s="100" t="str">
        <f t="shared" si="22"/>
        <v>Bombas para drenos acima de 30.000 BTU´s</v>
      </c>
      <c r="C110" s="101">
        <f t="shared" ref="C110:D110" si="57">IF(C23="","",C23)</f>
        <v>10</v>
      </c>
      <c r="D110" s="101" t="str">
        <f t="shared" si="57"/>
        <v>unid.</v>
      </c>
      <c r="E110" s="121">
        <f t="shared" ref="E110:R110" si="58">IF(E23&gt;0,IF(AND($U23&lt;=E23,E23&lt;=$V23),E23,"excluído*"),"")</f>
        <v>830</v>
      </c>
      <c r="F110" s="121">
        <f t="shared" si="58"/>
        <v>580</v>
      </c>
      <c r="G110" s="121">
        <f t="shared" si="58"/>
        <v>454.99</v>
      </c>
      <c r="H110" s="121">
        <f t="shared" si="58"/>
        <v>595</v>
      </c>
      <c r="I110" s="121">
        <f t="shared" si="58"/>
        <v>595</v>
      </c>
      <c r="J110" s="121">
        <f t="shared" si="58"/>
        <v>540</v>
      </c>
      <c r="K110" s="121">
        <f t="shared" si="58"/>
        <v>762</v>
      </c>
      <c r="L110" s="121" t="str">
        <f t="shared" si="58"/>
        <v>excluído*</v>
      </c>
      <c r="M110" s="121" t="str">
        <f t="shared" si="58"/>
        <v/>
      </c>
      <c r="N110" s="121" t="str">
        <f t="shared" si="58"/>
        <v/>
      </c>
      <c r="O110" s="121" t="str">
        <f t="shared" si="58"/>
        <v/>
      </c>
      <c r="P110" s="121" t="str">
        <f t="shared" si="58"/>
        <v/>
      </c>
      <c r="Q110" s="121" t="str">
        <f t="shared" si="58"/>
        <v/>
      </c>
      <c r="R110" s="121">
        <f t="shared" si="58"/>
        <v>834.15</v>
      </c>
      <c r="S110" s="117">
        <f t="shared" si="29"/>
        <v>648.89</v>
      </c>
      <c r="T110" s="118"/>
      <c r="U110" s="124">
        <f t="shared" si="30"/>
        <v>6488.9</v>
      </c>
      <c r="V110" s="125"/>
    </row>
    <row r="111" ht="33.0" customHeight="1">
      <c r="A111" s="126" t="str">
        <f t="shared" si="21"/>
        <v>2.17</v>
      </c>
      <c r="B111" s="100" t="str">
        <f t="shared" si="22"/>
        <v>Suportes mão francesa com calço de borracha para fixação da condensadora na parede</v>
      </c>
      <c r="C111" s="101">
        <f t="shared" ref="C111:D111" si="59">IF(C24="","",C24)</f>
        <v>30</v>
      </c>
      <c r="D111" s="101" t="str">
        <f t="shared" si="59"/>
        <v>unid.</v>
      </c>
      <c r="E111" s="121">
        <f t="shared" ref="E111:R111" si="60">IF(E24&gt;0,IF(AND($U24&lt;=E24,E24&lt;=$V24),E24,"excluído*"),"")</f>
        <v>80</v>
      </c>
      <c r="F111" s="121" t="str">
        <f t="shared" si="60"/>
        <v>excluído*</v>
      </c>
      <c r="G111" s="121">
        <f t="shared" si="60"/>
        <v>47.99</v>
      </c>
      <c r="H111" s="121" t="str">
        <f t="shared" si="60"/>
        <v>excluído*</v>
      </c>
      <c r="I111" s="121">
        <f t="shared" si="60"/>
        <v>57.99</v>
      </c>
      <c r="J111" s="121">
        <f t="shared" si="60"/>
        <v>71.61</v>
      </c>
      <c r="K111" s="121" t="str">
        <f t="shared" si="60"/>
        <v>excluído*</v>
      </c>
      <c r="L111" s="121">
        <f t="shared" si="60"/>
        <v>88.94</v>
      </c>
      <c r="M111" s="121" t="str">
        <f t="shared" si="60"/>
        <v>excluído*</v>
      </c>
      <c r="N111" s="121">
        <f t="shared" si="60"/>
        <v>64</v>
      </c>
      <c r="O111" s="121">
        <f t="shared" si="60"/>
        <v>70.99</v>
      </c>
      <c r="P111" s="121" t="str">
        <f t="shared" si="60"/>
        <v/>
      </c>
      <c r="Q111" s="121" t="str">
        <f t="shared" si="60"/>
        <v/>
      </c>
      <c r="R111" s="121">
        <f t="shared" si="60"/>
        <v>68.15</v>
      </c>
      <c r="S111" s="117">
        <f t="shared" si="29"/>
        <v>68.71</v>
      </c>
      <c r="T111" s="118"/>
      <c r="U111" s="124">
        <f t="shared" si="30"/>
        <v>2061.3</v>
      </c>
      <c r="V111" s="125"/>
    </row>
    <row r="112" ht="22.5" customHeight="1">
      <c r="A112" s="126" t="str">
        <f t="shared" si="21"/>
        <v>2.18</v>
      </c>
      <c r="B112" s="100" t="str">
        <f t="shared" si="22"/>
        <v>Calço de borracha (vibra stop) para fixação de condensadora em piso</v>
      </c>
      <c r="C112" s="101">
        <f t="shared" ref="C112:D112" si="61">IF(C25="","",C25)</f>
        <v>30</v>
      </c>
      <c r="D112" s="101" t="str">
        <f t="shared" si="61"/>
        <v>unid.</v>
      </c>
      <c r="E112" s="121">
        <f t="shared" ref="E112:R112" si="62">IF(E25&gt;0,IF(AND($U25&lt;=E25,E25&lt;=$V25),E25,"excluído*"),"")</f>
        <v>40.5</v>
      </c>
      <c r="F112" s="121">
        <f t="shared" si="62"/>
        <v>8.5</v>
      </c>
      <c r="G112" s="121">
        <f t="shared" si="62"/>
        <v>6.04</v>
      </c>
      <c r="H112" s="121">
        <f t="shared" si="62"/>
        <v>4.69</v>
      </c>
      <c r="I112" s="121">
        <f t="shared" si="62"/>
        <v>5.22</v>
      </c>
      <c r="J112" s="121" t="str">
        <f t="shared" si="62"/>
        <v>excluído*</v>
      </c>
      <c r="K112" s="121" t="str">
        <f t="shared" si="62"/>
        <v>excluído*</v>
      </c>
      <c r="L112" s="121">
        <f t="shared" si="62"/>
        <v>8</v>
      </c>
      <c r="M112" s="121">
        <f t="shared" si="62"/>
        <v>23.62</v>
      </c>
      <c r="N112" s="121" t="str">
        <f t="shared" si="62"/>
        <v/>
      </c>
      <c r="O112" s="121" t="str">
        <f t="shared" si="62"/>
        <v/>
      </c>
      <c r="P112" s="121" t="str">
        <f t="shared" si="62"/>
        <v/>
      </c>
      <c r="Q112" s="121" t="str">
        <f t="shared" si="62"/>
        <v/>
      </c>
      <c r="R112" s="121">
        <f t="shared" si="62"/>
        <v>26.94</v>
      </c>
      <c r="S112" s="117">
        <f t="shared" si="29"/>
        <v>15.44</v>
      </c>
      <c r="T112" s="118"/>
      <c r="U112" s="124">
        <f t="shared" si="30"/>
        <v>463.2</v>
      </c>
      <c r="V112" s="125"/>
    </row>
    <row r="113" ht="22.5" customHeight="1">
      <c r="A113" s="126" t="str">
        <f t="shared" si="21"/>
        <v>2.19</v>
      </c>
      <c r="B113" s="100" t="str">
        <f t="shared" si="22"/>
        <v>Fechamento dos furos executados para instalação/remoção do split</v>
      </c>
      <c r="C113" s="101">
        <f t="shared" ref="C113:D113" si="63">IF(C26="","",C26)</f>
        <v>35</v>
      </c>
      <c r="D113" s="101" t="str">
        <f t="shared" si="63"/>
        <v>unid.</v>
      </c>
      <c r="E113" s="127">
        <f t="shared" ref="E113:R113" si="64">IF(E26&gt;0,IF(AND($U26&lt;=E26,E26&lt;=$V26),E26,"excluído*"),"")</f>
        <v>317</v>
      </c>
      <c r="F113" s="127" t="str">
        <f t="shared" si="64"/>
        <v>excluído*</v>
      </c>
      <c r="G113" s="127" t="str">
        <f t="shared" si="64"/>
        <v/>
      </c>
      <c r="H113" s="127" t="str">
        <f t="shared" si="64"/>
        <v/>
      </c>
      <c r="I113" s="127" t="str">
        <f t="shared" si="64"/>
        <v/>
      </c>
      <c r="J113" s="127" t="str">
        <f t="shared" si="64"/>
        <v/>
      </c>
      <c r="K113" s="127" t="str">
        <f t="shared" si="64"/>
        <v/>
      </c>
      <c r="L113" s="127" t="str">
        <f t="shared" si="64"/>
        <v/>
      </c>
      <c r="M113" s="127" t="str">
        <f t="shared" si="64"/>
        <v/>
      </c>
      <c r="N113" s="127" t="str">
        <f t="shared" si="64"/>
        <v/>
      </c>
      <c r="O113" s="127" t="str">
        <f t="shared" si="64"/>
        <v/>
      </c>
      <c r="P113" s="127" t="str">
        <f t="shared" si="64"/>
        <v/>
      </c>
      <c r="Q113" s="127" t="str">
        <f t="shared" si="64"/>
        <v/>
      </c>
      <c r="R113" s="127">
        <f t="shared" si="64"/>
        <v>382.66</v>
      </c>
      <c r="S113" s="117">
        <f t="shared" si="29"/>
        <v>349.83</v>
      </c>
      <c r="T113" s="118"/>
      <c r="U113" s="130">
        <f t="shared" si="30"/>
        <v>12244.05</v>
      </c>
      <c r="V113" s="131"/>
    </row>
    <row r="114" ht="12.75" customHeight="1">
      <c r="A114" s="107">
        <f t="shared" si="21"/>
        <v>3</v>
      </c>
      <c r="B114" s="108" t="str">
        <f t="shared" si="22"/>
        <v>Serviços complementares</v>
      </c>
      <c r="C114" s="92"/>
      <c r="D114" s="93"/>
      <c r="E114" s="110" t="str">
        <f t="shared" ref="E114:R114" si="65">IF(E27&gt;0,IF(AND($U27&lt;=E27,E27&lt;=$V27),E27,"excluído*"),"")</f>
        <v/>
      </c>
      <c r="F114" s="110" t="str">
        <f t="shared" si="65"/>
        <v/>
      </c>
      <c r="G114" s="110" t="str">
        <f t="shared" si="65"/>
        <v/>
      </c>
      <c r="H114" s="110" t="str">
        <f t="shared" si="65"/>
        <v/>
      </c>
      <c r="I114" s="110" t="str">
        <f t="shared" si="65"/>
        <v/>
      </c>
      <c r="J114" s="110" t="str">
        <f t="shared" si="65"/>
        <v/>
      </c>
      <c r="K114" s="110" t="str">
        <f t="shared" si="65"/>
        <v/>
      </c>
      <c r="L114" s="110" t="str">
        <f t="shared" si="65"/>
        <v/>
      </c>
      <c r="M114" s="110" t="str">
        <f t="shared" si="65"/>
        <v/>
      </c>
      <c r="N114" s="110" t="str">
        <f t="shared" si="65"/>
        <v/>
      </c>
      <c r="O114" s="110" t="str">
        <f t="shared" si="65"/>
        <v/>
      </c>
      <c r="P114" s="110" t="str">
        <f t="shared" si="65"/>
        <v/>
      </c>
      <c r="Q114" s="110" t="str">
        <f t="shared" si="65"/>
        <v/>
      </c>
      <c r="R114" s="111" t="str">
        <f t="shared" si="65"/>
        <v/>
      </c>
      <c r="S114" s="112" t="str">
        <f>IF(SUM(E114:G114)&gt;0,ROUND(AVERAGE(E114:G114),2),"")</f>
        <v/>
      </c>
      <c r="T114" s="112"/>
      <c r="U114" s="113" t="str">
        <f t="shared" si="30"/>
        <v/>
      </c>
      <c r="V114" s="114"/>
    </row>
    <row r="115" ht="23.25" customHeight="1">
      <c r="A115" s="115">
        <f t="shared" si="21"/>
        <v>43833</v>
      </c>
      <c r="B115" s="100" t="str">
        <f t="shared" si="22"/>
        <v>Carga de gás freon R22 e gás R410 com teste de pressão (por aparelho)</v>
      </c>
      <c r="C115" s="101">
        <f t="shared" ref="C115:D115" si="66">IF(C28="","",C28)</f>
        <v>223</v>
      </c>
      <c r="D115" s="101" t="str">
        <f t="shared" si="66"/>
        <v>unid.</v>
      </c>
      <c r="E115" s="116">
        <f t="shared" ref="E115:R115" si="67">IF(E28&gt;0,IF(AND($U28&lt;=E28,E28&lt;=$V28),E28,"excluído*"),"")</f>
        <v>760</v>
      </c>
      <c r="F115" s="116">
        <f t="shared" si="67"/>
        <v>380</v>
      </c>
      <c r="G115" s="116" t="str">
        <f t="shared" si="67"/>
        <v/>
      </c>
      <c r="H115" s="116" t="str">
        <f t="shared" si="67"/>
        <v/>
      </c>
      <c r="I115" s="116" t="str">
        <f t="shared" si="67"/>
        <v/>
      </c>
      <c r="J115" s="116">
        <f t="shared" si="67"/>
        <v>570</v>
      </c>
      <c r="K115" s="116">
        <f t="shared" si="67"/>
        <v>750</v>
      </c>
      <c r="L115" s="116" t="str">
        <f t="shared" si="67"/>
        <v>excluído*</v>
      </c>
      <c r="M115" s="116" t="str">
        <f t="shared" si="67"/>
        <v>excluído*</v>
      </c>
      <c r="N115" s="116" t="str">
        <f t="shared" si="67"/>
        <v>excluído*</v>
      </c>
      <c r="O115" s="116">
        <f t="shared" si="67"/>
        <v>550</v>
      </c>
      <c r="P115" s="116">
        <f t="shared" si="67"/>
        <v>570</v>
      </c>
      <c r="Q115" s="116" t="str">
        <f t="shared" si="67"/>
        <v>excluído*</v>
      </c>
      <c r="R115" s="116" t="str">
        <f t="shared" si="67"/>
        <v>excluído*</v>
      </c>
      <c r="S115" s="117">
        <f t="shared" ref="S115:S120" si="70">IF(SUM(E115:R115)&gt;0,ROUND(AVERAGE(E115:R115),2),"")</f>
        <v>596.67</v>
      </c>
      <c r="T115" s="118"/>
      <c r="U115" s="130">
        <f t="shared" si="30"/>
        <v>133057.41</v>
      </c>
      <c r="V115" s="131"/>
    </row>
    <row r="116" ht="12.75" customHeight="1">
      <c r="A116" s="115">
        <f t="shared" si="21"/>
        <v>43864</v>
      </c>
      <c r="B116" s="100" t="str">
        <f t="shared" si="22"/>
        <v>Gás 141B para limpeza (por aparelho)</v>
      </c>
      <c r="C116" s="101">
        <f t="shared" ref="C116:D116" si="68">IF(C29="","",C29)</f>
        <v>50</v>
      </c>
      <c r="D116" s="101" t="str">
        <f t="shared" si="68"/>
        <v>unid.</v>
      </c>
      <c r="E116" s="121">
        <f t="shared" ref="E116:R116" si="69">IF(E29&gt;0,IF(AND($U29&lt;=E29,E29&lt;=$V29),E29,"excluído*"),"")</f>
        <v>270</v>
      </c>
      <c r="F116" s="121">
        <f t="shared" si="69"/>
        <v>720</v>
      </c>
      <c r="G116" s="121" t="str">
        <f t="shared" si="69"/>
        <v/>
      </c>
      <c r="H116" s="121" t="str">
        <f t="shared" si="69"/>
        <v/>
      </c>
      <c r="I116" s="121" t="str">
        <f t="shared" si="69"/>
        <v/>
      </c>
      <c r="J116" s="121">
        <f t="shared" si="69"/>
        <v>778.89</v>
      </c>
      <c r="K116" s="121" t="str">
        <f t="shared" si="69"/>
        <v/>
      </c>
      <c r="L116" s="121" t="str">
        <f t="shared" si="69"/>
        <v/>
      </c>
      <c r="M116" s="121" t="str">
        <f t="shared" si="69"/>
        <v/>
      </c>
      <c r="N116" s="121" t="str">
        <f t="shared" si="69"/>
        <v/>
      </c>
      <c r="O116" s="121" t="str">
        <f t="shared" si="69"/>
        <v/>
      </c>
      <c r="P116" s="121" t="str">
        <f t="shared" si="69"/>
        <v/>
      </c>
      <c r="Q116" s="121" t="str">
        <f t="shared" si="69"/>
        <v/>
      </c>
      <c r="R116" s="121" t="str">
        <f t="shared" si="69"/>
        <v>excluído*</v>
      </c>
      <c r="S116" s="117">
        <f t="shared" si="70"/>
        <v>589.63</v>
      </c>
      <c r="T116" s="118"/>
      <c r="U116" s="130">
        <f t="shared" si="30"/>
        <v>29481.5</v>
      </c>
      <c r="V116" s="131"/>
    </row>
    <row r="117" ht="12.75" customHeight="1">
      <c r="A117" s="115">
        <f t="shared" si="21"/>
        <v>43893</v>
      </c>
      <c r="B117" s="100" t="str">
        <f t="shared" si="22"/>
        <v>Nitrogênio (por aparelho)</v>
      </c>
      <c r="C117" s="101">
        <f t="shared" ref="C117:D117" si="71">IF(C30="","",C30)</f>
        <v>223</v>
      </c>
      <c r="D117" s="101" t="str">
        <f t="shared" si="71"/>
        <v>unid.</v>
      </c>
      <c r="E117" s="121" t="str">
        <f t="shared" ref="E117:R117" si="72">IF(E30&gt;0,IF(AND($U30&lt;=E30,E30&lt;=$V30),E30,"excluído*"),"")</f>
        <v>excluído*</v>
      </c>
      <c r="F117" s="121">
        <f t="shared" si="72"/>
        <v>255</v>
      </c>
      <c r="G117" s="121" t="str">
        <f t="shared" si="72"/>
        <v/>
      </c>
      <c r="H117" s="121" t="str">
        <f t="shared" si="72"/>
        <v/>
      </c>
      <c r="I117" s="121" t="str">
        <f t="shared" si="72"/>
        <v/>
      </c>
      <c r="J117" s="121" t="str">
        <f t="shared" si="72"/>
        <v/>
      </c>
      <c r="K117" s="121" t="str">
        <f t="shared" si="72"/>
        <v/>
      </c>
      <c r="L117" s="121" t="str">
        <f t="shared" si="72"/>
        <v/>
      </c>
      <c r="M117" s="121" t="str">
        <f t="shared" si="72"/>
        <v/>
      </c>
      <c r="N117" s="121" t="str">
        <f t="shared" si="72"/>
        <v/>
      </c>
      <c r="O117" s="121" t="str">
        <f t="shared" si="72"/>
        <v/>
      </c>
      <c r="P117" s="121" t="str">
        <f t="shared" si="72"/>
        <v/>
      </c>
      <c r="Q117" s="121" t="str">
        <f t="shared" si="72"/>
        <v/>
      </c>
      <c r="R117" s="121">
        <f t="shared" si="72"/>
        <v>269.45</v>
      </c>
      <c r="S117" s="117">
        <f t="shared" si="70"/>
        <v>262.23</v>
      </c>
      <c r="T117" s="118"/>
      <c r="U117" s="130">
        <f t="shared" si="30"/>
        <v>58477.29</v>
      </c>
      <c r="V117" s="131"/>
    </row>
    <row r="118" ht="23.25" customHeight="1">
      <c r="A118" s="115">
        <f t="shared" si="21"/>
        <v>43924</v>
      </c>
      <c r="B118" s="100" t="str">
        <f t="shared" si="22"/>
        <v>Limpeza do sistema dos condicionantes (por aparelho)</v>
      </c>
      <c r="C118" s="101">
        <f t="shared" ref="C118:D118" si="73">IF(C31="","",C31)</f>
        <v>223</v>
      </c>
      <c r="D118" s="101" t="str">
        <f t="shared" si="73"/>
        <v>unid.</v>
      </c>
      <c r="E118" s="121">
        <f t="shared" ref="E118:R118" si="74">IF(E31&gt;0,IF(AND($U31&lt;=E31,E31&lt;=$V31),E31,"excluído*"),"")</f>
        <v>420</v>
      </c>
      <c r="F118" s="121">
        <f t="shared" si="74"/>
        <v>450</v>
      </c>
      <c r="G118" s="121" t="str">
        <f t="shared" si="74"/>
        <v/>
      </c>
      <c r="H118" s="121" t="str">
        <f t="shared" si="74"/>
        <v/>
      </c>
      <c r="I118" s="121" t="str">
        <f t="shared" si="74"/>
        <v/>
      </c>
      <c r="J118" s="121" t="str">
        <f t="shared" si="74"/>
        <v/>
      </c>
      <c r="K118" s="121" t="str">
        <f t="shared" si="74"/>
        <v/>
      </c>
      <c r="L118" s="121" t="str">
        <f t="shared" si="74"/>
        <v/>
      </c>
      <c r="M118" s="121" t="str">
        <f t="shared" si="74"/>
        <v/>
      </c>
      <c r="N118" s="121" t="str">
        <f t="shared" si="74"/>
        <v/>
      </c>
      <c r="O118" s="121" t="str">
        <f t="shared" si="74"/>
        <v/>
      </c>
      <c r="P118" s="121" t="str">
        <f t="shared" si="74"/>
        <v/>
      </c>
      <c r="Q118" s="121" t="str">
        <f t="shared" si="74"/>
        <v/>
      </c>
      <c r="R118" s="121" t="str">
        <f t="shared" si="74"/>
        <v>excluído*</v>
      </c>
      <c r="S118" s="117">
        <f t="shared" si="70"/>
        <v>435</v>
      </c>
      <c r="T118" s="118"/>
      <c r="U118" s="130">
        <f t="shared" si="30"/>
        <v>97005</v>
      </c>
      <c r="V118" s="131"/>
    </row>
    <row r="119" ht="21.0" customHeight="1">
      <c r="A119" s="115">
        <f t="shared" si="21"/>
        <v>43954</v>
      </c>
      <c r="B119" s="100" t="str">
        <f t="shared" si="22"/>
        <v>Pintura do chassi eliminação de foco de ferrugem aplicação de anticorrosivo </v>
      </c>
      <c r="C119" s="101">
        <f t="shared" ref="C119:D119" si="75">IF(C32="","",C32)</f>
        <v>223</v>
      </c>
      <c r="D119" s="101" t="str">
        <f t="shared" si="75"/>
        <v>unid.</v>
      </c>
      <c r="E119" s="121">
        <f t="shared" ref="E119:R119" si="76">IF(E32&gt;0,IF(AND($U32&lt;=E32,E32&lt;=$V32),E32,"excluído*"),"")</f>
        <v>250</v>
      </c>
      <c r="F119" s="121">
        <f t="shared" si="76"/>
        <v>215</v>
      </c>
      <c r="G119" s="121" t="str">
        <f t="shared" si="76"/>
        <v/>
      </c>
      <c r="H119" s="121" t="str">
        <f t="shared" si="76"/>
        <v/>
      </c>
      <c r="I119" s="121" t="str">
        <f t="shared" si="76"/>
        <v/>
      </c>
      <c r="J119" s="121">
        <f t="shared" si="76"/>
        <v>250</v>
      </c>
      <c r="K119" s="121">
        <f t="shared" si="76"/>
        <v>300</v>
      </c>
      <c r="L119" s="121">
        <f t="shared" si="76"/>
        <v>294.93</v>
      </c>
      <c r="M119" s="121">
        <f t="shared" si="76"/>
        <v>250</v>
      </c>
      <c r="N119" s="121">
        <f t="shared" si="76"/>
        <v>200</v>
      </c>
      <c r="O119" s="121">
        <f t="shared" si="76"/>
        <v>225</v>
      </c>
      <c r="P119" s="121" t="str">
        <f t="shared" si="76"/>
        <v>excluído*</v>
      </c>
      <c r="Q119" s="121" t="str">
        <f t="shared" si="76"/>
        <v/>
      </c>
      <c r="R119" s="121" t="str">
        <f t="shared" si="76"/>
        <v>excluído*</v>
      </c>
      <c r="S119" s="117">
        <f t="shared" si="70"/>
        <v>248.12</v>
      </c>
      <c r="T119" s="118"/>
      <c r="U119" s="130">
        <f t="shared" si="30"/>
        <v>55330.76</v>
      </c>
      <c r="V119" s="131"/>
    </row>
    <row r="120" ht="12.75" customHeight="1">
      <c r="A120" s="115">
        <f t="shared" si="21"/>
        <v>43985</v>
      </c>
      <c r="B120" s="100" t="str">
        <f t="shared" si="22"/>
        <v>Serviços ou reparos de alimentação elétrica</v>
      </c>
      <c r="C120" s="101">
        <f t="shared" ref="C120:D120" si="77">IF(C33="","",C33)</f>
        <v>100</v>
      </c>
      <c r="D120" s="101" t="str">
        <f t="shared" si="77"/>
        <v>unid.</v>
      </c>
      <c r="E120" s="127">
        <f t="shared" ref="E120:R120" si="78">IF(E33&gt;0,IF(AND($U33&lt;=E33,E33&lt;=$V33),E33,"excluído*"),"")</f>
        <v>280</v>
      </c>
      <c r="F120" s="127">
        <f t="shared" si="78"/>
        <v>235</v>
      </c>
      <c r="G120" s="127" t="str">
        <f t="shared" si="78"/>
        <v/>
      </c>
      <c r="H120" s="127" t="str">
        <f t="shared" si="78"/>
        <v/>
      </c>
      <c r="I120" s="127" t="str">
        <f t="shared" si="78"/>
        <v/>
      </c>
      <c r="J120" s="127" t="str">
        <f t="shared" si="78"/>
        <v>excluído*</v>
      </c>
      <c r="K120" s="127" t="str">
        <f t="shared" si="78"/>
        <v>excluído*</v>
      </c>
      <c r="L120" s="127" t="str">
        <f t="shared" si="78"/>
        <v/>
      </c>
      <c r="M120" s="127" t="str">
        <f t="shared" si="78"/>
        <v/>
      </c>
      <c r="N120" s="127" t="str">
        <f t="shared" si="78"/>
        <v/>
      </c>
      <c r="O120" s="127" t="str">
        <f t="shared" si="78"/>
        <v/>
      </c>
      <c r="P120" s="127" t="str">
        <f t="shared" si="78"/>
        <v/>
      </c>
      <c r="Q120" s="127" t="str">
        <f t="shared" si="78"/>
        <v/>
      </c>
      <c r="R120" s="127">
        <f t="shared" si="78"/>
        <v>186.12</v>
      </c>
      <c r="S120" s="117">
        <f t="shared" si="70"/>
        <v>233.71</v>
      </c>
      <c r="T120" s="118"/>
      <c r="U120" s="130">
        <f t="shared" si="30"/>
        <v>23371</v>
      </c>
      <c r="V120" s="131"/>
    </row>
    <row r="121" ht="12.75" customHeight="1">
      <c r="A121" s="107">
        <f t="shared" si="21"/>
        <v>4</v>
      </c>
      <c r="B121" s="108" t="str">
        <f t="shared" si="22"/>
        <v>Peças</v>
      </c>
      <c r="C121" s="92" t="str">
        <f t="shared" ref="C121:D121" si="79">IF(C34="","",C34)</f>
        <v/>
      </c>
      <c r="D121" s="93" t="str">
        <f t="shared" si="79"/>
        <v/>
      </c>
      <c r="E121" s="110" t="str">
        <f t="shared" ref="E121:R121" si="80">IF(E34&gt;0,IF(AND($U34&lt;=E34,E34&lt;=$V34),E34,"excluído*"),"")</f>
        <v/>
      </c>
      <c r="F121" s="110" t="str">
        <f t="shared" si="80"/>
        <v/>
      </c>
      <c r="G121" s="110" t="str">
        <f t="shared" si="80"/>
        <v/>
      </c>
      <c r="H121" s="110" t="str">
        <f t="shared" si="80"/>
        <v/>
      </c>
      <c r="I121" s="110" t="str">
        <f t="shared" si="80"/>
        <v/>
      </c>
      <c r="J121" s="110" t="str">
        <f t="shared" si="80"/>
        <v/>
      </c>
      <c r="K121" s="110" t="str">
        <f t="shared" si="80"/>
        <v/>
      </c>
      <c r="L121" s="110" t="str">
        <f t="shared" si="80"/>
        <v/>
      </c>
      <c r="M121" s="110" t="str">
        <f t="shared" si="80"/>
        <v/>
      </c>
      <c r="N121" s="110" t="str">
        <f t="shared" si="80"/>
        <v/>
      </c>
      <c r="O121" s="110" t="str">
        <f t="shared" si="80"/>
        <v/>
      </c>
      <c r="P121" s="110" t="str">
        <f t="shared" si="80"/>
        <v/>
      </c>
      <c r="Q121" s="110" t="str">
        <f t="shared" si="80"/>
        <v/>
      </c>
      <c r="R121" s="111" t="str">
        <f t="shared" si="80"/>
        <v/>
      </c>
      <c r="S121" s="112" t="str">
        <f>IF(SUM(E121:G121)&gt;0,ROUND(AVERAGE(E121:G121),2),"")</f>
        <v/>
      </c>
      <c r="T121" s="112"/>
      <c r="U121" s="113" t="str">
        <f t="shared" si="30"/>
        <v/>
      </c>
      <c r="V121" s="114"/>
    </row>
    <row r="122" ht="12.75" customHeight="1">
      <c r="A122" s="115">
        <f t="shared" si="21"/>
        <v>43834</v>
      </c>
      <c r="B122" s="100" t="str">
        <f t="shared" si="22"/>
        <v>Motor de ventilação</v>
      </c>
      <c r="C122" s="101">
        <f t="shared" ref="C122:D122" si="81">IF(C35="","",C35)</f>
        <v>400</v>
      </c>
      <c r="D122" s="101" t="str">
        <f t="shared" si="81"/>
        <v>unid.</v>
      </c>
      <c r="E122" s="116">
        <f t="shared" ref="E122:R122" si="82">IF(E35&gt;0,IF(AND($U35&lt;=E35,E35&lt;=$V35),E35,"excluído*"),"")</f>
        <v>430</v>
      </c>
      <c r="F122" s="116">
        <f t="shared" si="82"/>
        <v>385</v>
      </c>
      <c r="G122" s="116">
        <f t="shared" si="82"/>
        <v>339.89</v>
      </c>
      <c r="H122" s="116">
        <f t="shared" si="82"/>
        <v>353.19</v>
      </c>
      <c r="I122" s="116" t="str">
        <f t="shared" si="82"/>
        <v>excluído*</v>
      </c>
      <c r="J122" s="116" t="str">
        <f t="shared" si="82"/>
        <v>excluído*</v>
      </c>
      <c r="K122" s="116">
        <f t="shared" si="82"/>
        <v>342</v>
      </c>
      <c r="L122" s="116">
        <f t="shared" si="82"/>
        <v>385.71</v>
      </c>
      <c r="M122" s="116">
        <f t="shared" si="82"/>
        <v>406.76</v>
      </c>
      <c r="N122" s="116">
        <f t="shared" si="82"/>
        <v>398</v>
      </c>
      <c r="O122" s="116" t="str">
        <f t="shared" si="82"/>
        <v>excluído*</v>
      </c>
      <c r="P122" s="116">
        <f t="shared" si="82"/>
        <v>433.33</v>
      </c>
      <c r="Q122" s="116">
        <f t="shared" si="82"/>
        <v>350</v>
      </c>
      <c r="R122" s="116" t="str">
        <f t="shared" si="82"/>
        <v>excluído*</v>
      </c>
      <c r="S122" s="117">
        <f t="shared" ref="S122:S139" si="85">IF(SUM(E122:R122)&gt;0,ROUND(AVERAGE(E122:R122),2),"")</f>
        <v>382.39</v>
      </c>
      <c r="T122" s="118"/>
      <c r="U122" s="130">
        <f t="shared" si="30"/>
        <v>152956</v>
      </c>
      <c r="V122" s="131"/>
    </row>
    <row r="123" ht="12.75" customHeight="1">
      <c r="A123" s="115">
        <f t="shared" si="21"/>
        <v>43865</v>
      </c>
      <c r="B123" s="100" t="str">
        <f t="shared" si="22"/>
        <v>Bobina de válvula reversora</v>
      </c>
      <c r="C123" s="101">
        <f t="shared" ref="C123:D123" si="83">IF(C36="","",C36)</f>
        <v>40</v>
      </c>
      <c r="D123" s="101" t="str">
        <f t="shared" si="83"/>
        <v>unid.</v>
      </c>
      <c r="E123" s="121">
        <f t="shared" ref="E123:R123" si="84">IF(E36&gt;0,IF(AND($U36&lt;=E36,E36&lt;=$V36),E36,"excluído*"),"")</f>
        <v>230</v>
      </c>
      <c r="F123" s="121" t="str">
        <f t="shared" si="84"/>
        <v>excluído*</v>
      </c>
      <c r="G123" s="121">
        <f t="shared" si="84"/>
        <v>120</v>
      </c>
      <c r="H123" s="121" t="str">
        <f t="shared" si="84"/>
        <v>excluído*</v>
      </c>
      <c r="I123" s="121" t="str">
        <f t="shared" si="84"/>
        <v>excluído*</v>
      </c>
      <c r="J123" s="121">
        <f t="shared" si="84"/>
        <v>234.37</v>
      </c>
      <c r="K123" s="121" t="str">
        <f t="shared" si="84"/>
        <v>excluído*</v>
      </c>
      <c r="L123" s="121">
        <f t="shared" si="84"/>
        <v>200</v>
      </c>
      <c r="M123" s="121" t="str">
        <f t="shared" si="84"/>
        <v/>
      </c>
      <c r="N123" s="121" t="str">
        <f t="shared" si="84"/>
        <v/>
      </c>
      <c r="O123" s="121" t="str">
        <f t="shared" si="84"/>
        <v/>
      </c>
      <c r="P123" s="121" t="str">
        <f t="shared" si="84"/>
        <v/>
      </c>
      <c r="Q123" s="121" t="str">
        <f t="shared" si="84"/>
        <v/>
      </c>
      <c r="R123" s="121">
        <f t="shared" si="84"/>
        <v>156.78</v>
      </c>
      <c r="S123" s="117">
        <f t="shared" si="85"/>
        <v>188.23</v>
      </c>
      <c r="T123" s="118"/>
      <c r="U123" s="130">
        <f t="shared" si="30"/>
        <v>7529.2</v>
      </c>
      <c r="V123" s="131"/>
    </row>
    <row r="124" ht="12.75" customHeight="1">
      <c r="A124" s="115">
        <f t="shared" si="21"/>
        <v>43894</v>
      </c>
      <c r="B124" s="100" t="str">
        <f t="shared" si="22"/>
        <v>Válvula reversora completa</v>
      </c>
      <c r="C124" s="101">
        <f t="shared" ref="C124:D124" si="86">IF(C37="","",C37)</f>
        <v>40</v>
      </c>
      <c r="D124" s="101" t="str">
        <f t="shared" si="86"/>
        <v>unid.</v>
      </c>
      <c r="E124" s="121" t="str">
        <f t="shared" ref="E124:R124" si="87">IF(E37&gt;0,IF(AND($U37&lt;=E37,E37&lt;=$V37),E37,"excluído*"),"")</f>
        <v>excluído*</v>
      </c>
      <c r="F124" s="121">
        <f t="shared" si="87"/>
        <v>355</v>
      </c>
      <c r="G124" s="121" t="str">
        <f t="shared" si="87"/>
        <v>excluído*</v>
      </c>
      <c r="H124" s="121">
        <f t="shared" si="87"/>
        <v>357.8</v>
      </c>
      <c r="I124" s="121">
        <f t="shared" si="87"/>
        <v>458.3</v>
      </c>
      <c r="J124" s="121" t="str">
        <f t="shared" si="87"/>
        <v/>
      </c>
      <c r="K124" s="121" t="str">
        <f t="shared" si="87"/>
        <v/>
      </c>
      <c r="L124" s="121" t="str">
        <f t="shared" si="87"/>
        <v/>
      </c>
      <c r="M124" s="121" t="str">
        <f t="shared" si="87"/>
        <v/>
      </c>
      <c r="N124" s="121" t="str">
        <f t="shared" si="87"/>
        <v/>
      </c>
      <c r="O124" s="121" t="str">
        <f t="shared" si="87"/>
        <v/>
      </c>
      <c r="P124" s="121" t="str">
        <f t="shared" si="87"/>
        <v/>
      </c>
      <c r="Q124" s="121" t="str">
        <f t="shared" si="87"/>
        <v/>
      </c>
      <c r="R124" s="121">
        <f t="shared" si="87"/>
        <v>304.91</v>
      </c>
      <c r="S124" s="117">
        <f t="shared" si="85"/>
        <v>369</v>
      </c>
      <c r="T124" s="118"/>
      <c r="U124" s="130">
        <f t="shared" si="30"/>
        <v>14760</v>
      </c>
      <c r="V124" s="131"/>
    </row>
    <row r="125" ht="12.75" customHeight="1">
      <c r="A125" s="115">
        <f t="shared" si="21"/>
        <v>43925</v>
      </c>
      <c r="B125" s="100" t="str">
        <f t="shared" si="22"/>
        <v>Válvula reversora</v>
      </c>
      <c r="C125" s="101">
        <f t="shared" ref="C125:D125" si="88">IF(C38="","",C38)</f>
        <v>40</v>
      </c>
      <c r="D125" s="101" t="str">
        <f t="shared" si="88"/>
        <v>unid.</v>
      </c>
      <c r="E125" s="121" t="str">
        <f t="shared" ref="E125:R125" si="89">IF(E38&gt;0,IF(AND($U38&lt;=E38,E38&lt;=$V38),E38,"excluído*"),"")</f>
        <v>excluído*</v>
      </c>
      <c r="F125" s="121">
        <f t="shared" si="89"/>
        <v>355</v>
      </c>
      <c r="G125" s="121" t="str">
        <f t="shared" si="89"/>
        <v>excluído*</v>
      </c>
      <c r="H125" s="121" t="str">
        <f t="shared" si="89"/>
        <v/>
      </c>
      <c r="I125" s="121" t="str">
        <f t="shared" si="89"/>
        <v/>
      </c>
      <c r="J125" s="121" t="str">
        <f t="shared" si="89"/>
        <v/>
      </c>
      <c r="K125" s="121" t="str">
        <f t="shared" si="89"/>
        <v/>
      </c>
      <c r="L125" s="121" t="str">
        <f t="shared" si="89"/>
        <v/>
      </c>
      <c r="M125" s="121" t="str">
        <f t="shared" si="89"/>
        <v/>
      </c>
      <c r="N125" s="121" t="str">
        <f t="shared" si="89"/>
        <v/>
      </c>
      <c r="O125" s="121" t="str">
        <f t="shared" si="89"/>
        <v/>
      </c>
      <c r="P125" s="121" t="str">
        <f t="shared" si="89"/>
        <v/>
      </c>
      <c r="Q125" s="121" t="str">
        <f t="shared" si="89"/>
        <v/>
      </c>
      <c r="R125" s="121">
        <f t="shared" si="89"/>
        <v>269.9</v>
      </c>
      <c r="S125" s="117">
        <f t="shared" si="85"/>
        <v>312.45</v>
      </c>
      <c r="T125" s="118"/>
      <c r="U125" s="130">
        <f t="shared" si="30"/>
        <v>12498</v>
      </c>
      <c r="V125" s="131"/>
    </row>
    <row r="126" ht="12.75" customHeight="1">
      <c r="A126" s="115">
        <f t="shared" si="21"/>
        <v>43955</v>
      </c>
      <c r="B126" s="100" t="str">
        <f t="shared" si="22"/>
        <v>Turbina Springer / Consul/ Elgin/ LG</v>
      </c>
      <c r="C126" s="101">
        <f t="shared" ref="C126:D126" si="90">IF(C39="","",C39)</f>
        <v>40</v>
      </c>
      <c r="D126" s="101" t="str">
        <f t="shared" si="90"/>
        <v>unid.</v>
      </c>
      <c r="E126" s="121" t="str">
        <f t="shared" ref="E126:R126" si="91">IF(E39&gt;0,IF(AND($U39&lt;=E39,E39&lt;=$V39),E39,"excluído*"),"")</f>
        <v>excluído*</v>
      </c>
      <c r="F126" s="121" t="str">
        <f t="shared" si="91"/>
        <v>excluído*</v>
      </c>
      <c r="G126" s="121">
        <f t="shared" si="91"/>
        <v>212.3</v>
      </c>
      <c r="H126" s="121" t="str">
        <f t="shared" si="91"/>
        <v>excluído*</v>
      </c>
      <c r="I126" s="121" t="str">
        <f t="shared" si="91"/>
        <v>excluído*</v>
      </c>
      <c r="J126" s="121">
        <f t="shared" si="91"/>
        <v>366.67</v>
      </c>
      <c r="K126" s="121">
        <f t="shared" si="91"/>
        <v>379.5</v>
      </c>
      <c r="L126" s="121">
        <f t="shared" si="91"/>
        <v>393.18</v>
      </c>
      <c r="M126" s="121" t="str">
        <f t="shared" si="91"/>
        <v>excluído*</v>
      </c>
      <c r="N126" s="121" t="str">
        <f t="shared" si="91"/>
        <v/>
      </c>
      <c r="O126" s="121" t="str">
        <f t="shared" si="91"/>
        <v/>
      </c>
      <c r="P126" s="121" t="str">
        <f t="shared" si="91"/>
        <v/>
      </c>
      <c r="Q126" s="121" t="str">
        <f t="shared" si="91"/>
        <v/>
      </c>
      <c r="R126" s="121">
        <f t="shared" si="91"/>
        <v>352.5</v>
      </c>
      <c r="S126" s="117">
        <f t="shared" si="85"/>
        <v>340.83</v>
      </c>
      <c r="T126" s="118"/>
      <c r="U126" s="130">
        <f t="shared" si="30"/>
        <v>13633.2</v>
      </c>
      <c r="V126" s="131"/>
    </row>
    <row r="127" ht="12.75" customHeight="1">
      <c r="A127" s="115">
        <f t="shared" si="21"/>
        <v>43986</v>
      </c>
      <c r="B127" s="100" t="str">
        <f t="shared" si="22"/>
        <v>Turbina Gree /Komeco/ Trane</v>
      </c>
      <c r="C127" s="101">
        <f t="shared" ref="C127:D127" si="92">IF(C40="","",C40)</f>
        <v>40</v>
      </c>
      <c r="D127" s="101" t="str">
        <f t="shared" si="92"/>
        <v>unid.</v>
      </c>
      <c r="E127" s="121" t="str">
        <f t="shared" ref="E127:R127" si="93">IF(E40&gt;0,IF(AND($U40&lt;=E40,E40&lt;=$V40),E40,"excluído*"),"")</f>
        <v>excluído*</v>
      </c>
      <c r="F127" s="121">
        <f t="shared" si="93"/>
        <v>190</v>
      </c>
      <c r="G127" s="121">
        <f t="shared" si="93"/>
        <v>204.05</v>
      </c>
      <c r="H127" s="121">
        <f t="shared" si="93"/>
        <v>160</v>
      </c>
      <c r="I127" s="121" t="str">
        <f t="shared" si="93"/>
        <v/>
      </c>
      <c r="J127" s="121">
        <f t="shared" si="93"/>
        <v>247.9</v>
      </c>
      <c r="K127" s="121">
        <f t="shared" si="93"/>
        <v>197</v>
      </c>
      <c r="L127" s="121">
        <f t="shared" si="93"/>
        <v>240</v>
      </c>
      <c r="M127" s="121">
        <f t="shared" si="93"/>
        <v>366.67</v>
      </c>
      <c r="N127" s="121">
        <f t="shared" si="93"/>
        <v>286.7</v>
      </c>
      <c r="O127" s="121">
        <f t="shared" si="93"/>
        <v>309.89</v>
      </c>
      <c r="P127" s="121">
        <f t="shared" si="93"/>
        <v>379.5</v>
      </c>
      <c r="Q127" s="121">
        <f t="shared" si="93"/>
        <v>270.68</v>
      </c>
      <c r="R127" s="121">
        <f t="shared" si="93"/>
        <v>165.14</v>
      </c>
      <c r="S127" s="117">
        <f t="shared" si="85"/>
        <v>251.46</v>
      </c>
      <c r="T127" s="118"/>
      <c r="U127" s="130">
        <f t="shared" si="30"/>
        <v>10058.4</v>
      </c>
      <c r="V127" s="131"/>
    </row>
    <row r="128" ht="12.75" customHeight="1">
      <c r="A128" s="115">
        <f t="shared" si="21"/>
        <v>44016</v>
      </c>
      <c r="B128" s="100" t="str">
        <f t="shared" si="22"/>
        <v>Painel frontal Springer /Consul/ Elgin</v>
      </c>
      <c r="C128" s="101">
        <f t="shared" ref="C128:D128" si="94">IF(C41="","",C41)</f>
        <v>40</v>
      </c>
      <c r="D128" s="101" t="str">
        <f t="shared" si="94"/>
        <v>unid.</v>
      </c>
      <c r="E128" s="121" t="str">
        <f t="shared" ref="E128:R128" si="95">IF(E41&gt;0,IF(AND($U41&lt;=E41,E41&lt;=$V41),E41,"excluído*"),"")</f>
        <v>excluído*</v>
      </c>
      <c r="F128" s="121">
        <f t="shared" si="95"/>
        <v>315</v>
      </c>
      <c r="G128" s="121">
        <f t="shared" si="95"/>
        <v>119.99</v>
      </c>
      <c r="H128" s="121" t="str">
        <f t="shared" si="95"/>
        <v/>
      </c>
      <c r="I128" s="121" t="str">
        <f t="shared" si="95"/>
        <v/>
      </c>
      <c r="J128" s="121" t="str">
        <f t="shared" si="95"/>
        <v/>
      </c>
      <c r="K128" s="121" t="str">
        <f t="shared" si="95"/>
        <v/>
      </c>
      <c r="L128" s="121" t="str">
        <f t="shared" si="95"/>
        <v/>
      </c>
      <c r="M128" s="121" t="str">
        <f t="shared" si="95"/>
        <v/>
      </c>
      <c r="N128" s="121" t="str">
        <f t="shared" si="95"/>
        <v/>
      </c>
      <c r="O128" s="121" t="str">
        <f t="shared" si="95"/>
        <v/>
      </c>
      <c r="P128" s="121" t="str">
        <f t="shared" si="95"/>
        <v/>
      </c>
      <c r="Q128" s="121" t="str">
        <f t="shared" si="95"/>
        <v/>
      </c>
      <c r="R128" s="121">
        <f t="shared" si="95"/>
        <v>268.39</v>
      </c>
      <c r="S128" s="117">
        <f t="shared" si="85"/>
        <v>234.46</v>
      </c>
      <c r="T128" s="118"/>
      <c r="U128" s="130">
        <f t="shared" si="30"/>
        <v>9378.4</v>
      </c>
      <c r="V128" s="131"/>
    </row>
    <row r="129" ht="12.75" customHeight="1">
      <c r="A129" s="115">
        <f t="shared" si="21"/>
        <v>44047</v>
      </c>
      <c r="B129" s="100" t="str">
        <f t="shared" si="22"/>
        <v>Painel frontal LG/ Komeco /Trane</v>
      </c>
      <c r="C129" s="101">
        <f t="shared" ref="C129:D129" si="96">IF(C42="","",C42)</f>
        <v>40</v>
      </c>
      <c r="D129" s="101" t="str">
        <f t="shared" si="96"/>
        <v>unid.</v>
      </c>
      <c r="E129" s="121" t="str">
        <f t="shared" ref="E129:R129" si="97">IF(E42&gt;0,IF(AND($U42&lt;=E42,E42&lt;=$V42),E42,"excluído*"),"")</f>
        <v>excluído*</v>
      </c>
      <c r="F129" s="121">
        <f t="shared" si="97"/>
        <v>420</v>
      </c>
      <c r="G129" s="121">
        <f t="shared" si="97"/>
        <v>473</v>
      </c>
      <c r="H129" s="121">
        <f t="shared" si="97"/>
        <v>550.15</v>
      </c>
      <c r="I129" s="121" t="str">
        <f t="shared" si="97"/>
        <v/>
      </c>
      <c r="J129" s="121" t="str">
        <f t="shared" si="97"/>
        <v/>
      </c>
      <c r="K129" s="121" t="str">
        <f t="shared" si="97"/>
        <v/>
      </c>
      <c r="L129" s="121" t="str">
        <f t="shared" si="97"/>
        <v/>
      </c>
      <c r="M129" s="121" t="str">
        <f t="shared" si="97"/>
        <v/>
      </c>
      <c r="N129" s="121" t="str">
        <f t="shared" si="97"/>
        <v/>
      </c>
      <c r="O129" s="121" t="str">
        <f t="shared" si="97"/>
        <v/>
      </c>
      <c r="P129" s="121" t="str">
        <f t="shared" si="97"/>
        <v/>
      </c>
      <c r="Q129" s="121" t="str">
        <f t="shared" si="97"/>
        <v/>
      </c>
      <c r="R129" s="121" t="str">
        <f t="shared" si="97"/>
        <v>excluído*</v>
      </c>
      <c r="S129" s="117">
        <f t="shared" si="85"/>
        <v>481.05</v>
      </c>
      <c r="T129" s="118"/>
      <c r="U129" s="130">
        <f t="shared" si="30"/>
        <v>19242</v>
      </c>
      <c r="V129" s="131"/>
    </row>
    <row r="130" ht="12.75" customHeight="1">
      <c r="A130" s="115">
        <f t="shared" si="21"/>
        <v>44078</v>
      </c>
      <c r="B130" s="100" t="str">
        <f t="shared" si="22"/>
        <v>Painel frontal Eletrolux /York</v>
      </c>
      <c r="C130" s="101">
        <f t="shared" ref="C130:D130" si="98">IF(C43="","",C43)</f>
        <v>40</v>
      </c>
      <c r="D130" s="101" t="str">
        <f t="shared" si="98"/>
        <v>unid.</v>
      </c>
      <c r="E130" s="121" t="str">
        <f t="shared" ref="E130:R130" si="99">IF(E43&gt;0,IF(AND($U43&lt;=E43,E43&lt;=$V43),E43,"excluído*"),"")</f>
        <v>excluído*</v>
      </c>
      <c r="F130" s="121">
        <f t="shared" si="99"/>
        <v>425</v>
      </c>
      <c r="G130" s="121" t="str">
        <f t="shared" si="99"/>
        <v/>
      </c>
      <c r="H130" s="121" t="str">
        <f t="shared" si="99"/>
        <v/>
      </c>
      <c r="I130" s="121" t="str">
        <f t="shared" si="99"/>
        <v/>
      </c>
      <c r="J130" s="121" t="str">
        <f t="shared" si="99"/>
        <v/>
      </c>
      <c r="K130" s="121" t="str">
        <f t="shared" si="99"/>
        <v/>
      </c>
      <c r="L130" s="121" t="str">
        <f t="shared" si="99"/>
        <v/>
      </c>
      <c r="M130" s="121" t="str">
        <f t="shared" si="99"/>
        <v/>
      </c>
      <c r="N130" s="121" t="str">
        <f t="shared" si="99"/>
        <v/>
      </c>
      <c r="O130" s="121" t="str">
        <f t="shared" si="99"/>
        <v/>
      </c>
      <c r="P130" s="121" t="str">
        <f t="shared" si="99"/>
        <v/>
      </c>
      <c r="Q130" s="121" t="str">
        <f t="shared" si="99"/>
        <v/>
      </c>
      <c r="R130" s="121">
        <f t="shared" si="99"/>
        <v>276.93</v>
      </c>
      <c r="S130" s="117">
        <f t="shared" si="85"/>
        <v>350.97</v>
      </c>
      <c r="T130" s="118"/>
      <c r="U130" s="130">
        <f t="shared" si="30"/>
        <v>14038.8</v>
      </c>
      <c r="V130" s="131"/>
    </row>
    <row r="131" ht="12.75" customHeight="1">
      <c r="A131" s="115">
        <f t="shared" si="21"/>
        <v>44108</v>
      </c>
      <c r="B131" s="100" t="str">
        <f t="shared" si="22"/>
        <v>Condensador</v>
      </c>
      <c r="C131" s="101">
        <f t="shared" ref="C131:D131" si="100">IF(C44="","",C44)</f>
        <v>40</v>
      </c>
      <c r="D131" s="101" t="str">
        <f t="shared" si="100"/>
        <v>unid.</v>
      </c>
      <c r="E131" s="121">
        <f t="shared" ref="E131:R131" si="101">IF(E44&gt;0,IF(AND($U44&lt;=E44,E44&lt;=$V44),E44,"excluído*"),"")</f>
        <v>900</v>
      </c>
      <c r="F131" s="121">
        <f t="shared" si="101"/>
        <v>850</v>
      </c>
      <c r="G131" s="121">
        <f t="shared" si="101"/>
        <v>990</v>
      </c>
      <c r="H131" s="121" t="str">
        <f t="shared" si="101"/>
        <v>excluído*</v>
      </c>
      <c r="I131" s="121">
        <f t="shared" si="101"/>
        <v>1303.05</v>
      </c>
      <c r="J131" s="121">
        <f t="shared" si="101"/>
        <v>727</v>
      </c>
      <c r="K131" s="121">
        <f t="shared" si="101"/>
        <v>1350</v>
      </c>
      <c r="L131" s="121">
        <f t="shared" si="101"/>
        <v>700</v>
      </c>
      <c r="M131" s="121">
        <f t="shared" si="101"/>
        <v>1450</v>
      </c>
      <c r="N131" s="121" t="str">
        <f t="shared" si="101"/>
        <v>excluído*</v>
      </c>
      <c r="O131" s="121">
        <f t="shared" si="101"/>
        <v>1123.85</v>
      </c>
      <c r="P131" s="121">
        <f t="shared" si="101"/>
        <v>725</v>
      </c>
      <c r="Q131" s="121" t="str">
        <f t="shared" si="101"/>
        <v>excluído*</v>
      </c>
      <c r="R131" s="121">
        <f t="shared" si="101"/>
        <v>980.1</v>
      </c>
      <c r="S131" s="117">
        <f t="shared" si="85"/>
        <v>1009</v>
      </c>
      <c r="T131" s="118"/>
      <c r="U131" s="130">
        <f t="shared" si="30"/>
        <v>40360</v>
      </c>
      <c r="V131" s="131"/>
    </row>
    <row r="132" ht="12.75" customHeight="1">
      <c r="A132" s="115">
        <f t="shared" si="21"/>
        <v>44139</v>
      </c>
      <c r="B132" s="100" t="str">
        <f t="shared" si="22"/>
        <v>Hélice do Ventilador</v>
      </c>
      <c r="C132" s="101">
        <f t="shared" ref="C132:D132" si="102">IF(C45="","",C45)</f>
        <v>40</v>
      </c>
      <c r="D132" s="101" t="str">
        <f t="shared" si="102"/>
        <v>unid.</v>
      </c>
      <c r="E132" s="121" t="str">
        <f t="shared" ref="E132:R132" si="103">IF(E45&gt;0,IF(AND($U45&lt;=E45,E45&lt;=$V45),E45,"excluído*"),"")</f>
        <v>excluído*</v>
      </c>
      <c r="F132" s="121">
        <f t="shared" si="103"/>
        <v>235.5</v>
      </c>
      <c r="G132" s="121">
        <f t="shared" si="103"/>
        <v>188.07</v>
      </c>
      <c r="H132" s="121" t="str">
        <f t="shared" si="103"/>
        <v>excluído*</v>
      </c>
      <c r="I132" s="121">
        <f t="shared" si="103"/>
        <v>175.09</v>
      </c>
      <c r="J132" s="121">
        <f t="shared" si="103"/>
        <v>240</v>
      </c>
      <c r="K132" s="121">
        <f t="shared" si="103"/>
        <v>247.9</v>
      </c>
      <c r="L132" s="121" t="str">
        <f t="shared" si="103"/>
        <v/>
      </c>
      <c r="M132" s="121" t="str">
        <f t="shared" si="103"/>
        <v/>
      </c>
      <c r="N132" s="121" t="str">
        <f t="shared" si="103"/>
        <v/>
      </c>
      <c r="O132" s="121" t="str">
        <f t="shared" si="103"/>
        <v/>
      </c>
      <c r="P132" s="121" t="str">
        <f t="shared" si="103"/>
        <v/>
      </c>
      <c r="Q132" s="121" t="str">
        <f t="shared" si="103"/>
        <v/>
      </c>
      <c r="R132" s="121">
        <f t="shared" si="103"/>
        <v>207.75</v>
      </c>
      <c r="S132" s="117">
        <f t="shared" si="85"/>
        <v>215.72</v>
      </c>
      <c r="T132" s="118"/>
      <c r="U132" s="130">
        <f t="shared" si="30"/>
        <v>8628.8</v>
      </c>
      <c r="V132" s="131"/>
    </row>
    <row r="133" ht="12.75" customHeight="1">
      <c r="A133" s="115">
        <f t="shared" si="21"/>
        <v>44169</v>
      </c>
      <c r="B133" s="100" t="str">
        <f t="shared" si="22"/>
        <v>Cabo de alimentação elétrica com plugue</v>
      </c>
      <c r="C133" s="101">
        <f t="shared" ref="C133:D133" si="104">IF(C46="","",C46)</f>
        <v>40</v>
      </c>
      <c r="D133" s="101" t="str">
        <f t="shared" si="104"/>
        <v>unid.</v>
      </c>
      <c r="E133" s="121" t="str">
        <f t="shared" ref="E133:R133" si="105">IF(E46&gt;0,IF(AND($U46&lt;=E46,E46&lt;=$V46),E46,"excluído*"),"")</f>
        <v>excluído*</v>
      </c>
      <c r="F133" s="121" t="str">
        <f t="shared" si="105"/>
        <v>excluído*</v>
      </c>
      <c r="G133" s="121">
        <f t="shared" si="105"/>
        <v>18.5</v>
      </c>
      <c r="H133" s="121" t="str">
        <f t="shared" si="105"/>
        <v/>
      </c>
      <c r="I133" s="121" t="str">
        <f t="shared" si="105"/>
        <v/>
      </c>
      <c r="J133" s="121">
        <f t="shared" si="105"/>
        <v>60.83</v>
      </c>
      <c r="K133" s="121">
        <f t="shared" si="105"/>
        <v>73.33</v>
      </c>
      <c r="L133" s="121" t="str">
        <f t="shared" si="105"/>
        <v/>
      </c>
      <c r="M133" s="121" t="str">
        <f t="shared" si="105"/>
        <v/>
      </c>
      <c r="N133" s="121" t="str">
        <f t="shared" si="105"/>
        <v/>
      </c>
      <c r="O133" s="121" t="str">
        <f t="shared" si="105"/>
        <v/>
      </c>
      <c r="P133" s="121" t="str">
        <f t="shared" si="105"/>
        <v/>
      </c>
      <c r="Q133" s="121" t="str">
        <f t="shared" si="105"/>
        <v/>
      </c>
      <c r="R133" s="121">
        <f t="shared" si="105"/>
        <v>38.56</v>
      </c>
      <c r="S133" s="117">
        <f t="shared" si="85"/>
        <v>47.81</v>
      </c>
      <c r="T133" s="118"/>
      <c r="U133" s="130">
        <f t="shared" si="30"/>
        <v>1912.4</v>
      </c>
      <c r="V133" s="131"/>
    </row>
    <row r="134" ht="12.75" customHeight="1">
      <c r="A134" s="126" t="str">
        <f t="shared" si="21"/>
        <v>4.13</v>
      </c>
      <c r="B134" s="100" t="str">
        <f t="shared" si="22"/>
        <v>Calço de borracha antivibração</v>
      </c>
      <c r="C134" s="101">
        <f t="shared" ref="C134:D134" si="106">IF(C47="","",C47)</f>
        <v>30</v>
      </c>
      <c r="D134" s="101" t="str">
        <f t="shared" si="106"/>
        <v>unid.</v>
      </c>
      <c r="E134" s="121">
        <f t="shared" ref="E134:R134" si="107">IF(E47&gt;0,IF(AND($U47&lt;=E47,E47&lt;=$V47),E47,"excluído*"),"")</f>
        <v>35</v>
      </c>
      <c r="F134" s="121">
        <f t="shared" si="107"/>
        <v>8.95</v>
      </c>
      <c r="G134" s="121">
        <f t="shared" si="107"/>
        <v>22.8</v>
      </c>
      <c r="H134" s="121">
        <f t="shared" si="107"/>
        <v>14.6</v>
      </c>
      <c r="I134" s="121">
        <f t="shared" si="107"/>
        <v>19.8</v>
      </c>
      <c r="J134" s="121" t="str">
        <f t="shared" si="107"/>
        <v>excluído*</v>
      </c>
      <c r="K134" s="121" t="str">
        <f t="shared" si="107"/>
        <v>excluído*</v>
      </c>
      <c r="L134" s="121">
        <f t="shared" si="107"/>
        <v>8</v>
      </c>
      <c r="M134" s="121">
        <f t="shared" si="107"/>
        <v>23.62</v>
      </c>
      <c r="N134" s="121" t="str">
        <f t="shared" si="107"/>
        <v/>
      </c>
      <c r="O134" s="121" t="str">
        <f t="shared" si="107"/>
        <v/>
      </c>
      <c r="P134" s="121" t="str">
        <f t="shared" si="107"/>
        <v/>
      </c>
      <c r="Q134" s="121" t="str">
        <f t="shared" si="107"/>
        <v/>
      </c>
      <c r="R134" s="121">
        <f t="shared" si="107"/>
        <v>16.28</v>
      </c>
      <c r="S134" s="117">
        <f t="shared" si="85"/>
        <v>18.63</v>
      </c>
      <c r="T134" s="118"/>
      <c r="U134" s="130">
        <f t="shared" si="30"/>
        <v>558.9</v>
      </c>
      <c r="V134" s="131"/>
    </row>
    <row r="135" ht="12.75" customHeight="1">
      <c r="A135" s="126" t="str">
        <f t="shared" si="21"/>
        <v>4.14</v>
      </c>
      <c r="B135" s="100" t="str">
        <f t="shared" si="22"/>
        <v>Filtro secador</v>
      </c>
      <c r="C135" s="101">
        <f t="shared" ref="C135:D135" si="108">IF(C48="","",C48)</f>
        <v>30</v>
      </c>
      <c r="D135" s="101" t="str">
        <f t="shared" si="108"/>
        <v>unid.</v>
      </c>
      <c r="E135" s="121">
        <f t="shared" ref="E135:R135" si="109">IF(E48&gt;0,IF(AND($U48&lt;=E48,E48&lt;=$V48),E48,"excluído*"),"")</f>
        <v>80</v>
      </c>
      <c r="F135" s="121" t="str">
        <f t="shared" si="109"/>
        <v>excluído*</v>
      </c>
      <c r="G135" s="121">
        <f t="shared" si="109"/>
        <v>32.99</v>
      </c>
      <c r="H135" s="121">
        <f t="shared" si="109"/>
        <v>59.99</v>
      </c>
      <c r="I135" s="121">
        <f t="shared" si="109"/>
        <v>71.77</v>
      </c>
      <c r="J135" s="121">
        <f t="shared" si="109"/>
        <v>40</v>
      </c>
      <c r="K135" s="121" t="str">
        <f t="shared" si="109"/>
        <v>excluído*</v>
      </c>
      <c r="L135" s="121">
        <f t="shared" si="109"/>
        <v>59.9</v>
      </c>
      <c r="M135" s="121">
        <f t="shared" si="109"/>
        <v>98</v>
      </c>
      <c r="N135" s="121" t="str">
        <f t="shared" si="109"/>
        <v/>
      </c>
      <c r="O135" s="121" t="str">
        <f t="shared" si="109"/>
        <v/>
      </c>
      <c r="P135" s="121" t="str">
        <f t="shared" si="109"/>
        <v/>
      </c>
      <c r="Q135" s="121" t="str">
        <f t="shared" si="109"/>
        <v/>
      </c>
      <c r="R135" s="121">
        <f t="shared" si="109"/>
        <v>76.76</v>
      </c>
      <c r="S135" s="117">
        <f t="shared" si="85"/>
        <v>64.93</v>
      </c>
      <c r="T135" s="118"/>
      <c r="U135" s="130">
        <f t="shared" si="30"/>
        <v>1947.9</v>
      </c>
      <c r="V135" s="131"/>
    </row>
    <row r="136" ht="12.75" customHeight="1">
      <c r="A136" s="126" t="str">
        <f t="shared" si="21"/>
        <v>4.15</v>
      </c>
      <c r="B136" s="100" t="str">
        <f t="shared" si="22"/>
        <v>Disjuntor</v>
      </c>
      <c r="C136" s="101">
        <f t="shared" ref="C136:D136" si="110">IF(C49="","",C49)</f>
        <v>30</v>
      </c>
      <c r="D136" s="101" t="str">
        <f t="shared" si="110"/>
        <v>unid.</v>
      </c>
      <c r="E136" s="121" t="str">
        <f t="shared" ref="E136:R136" si="111">IF(E49&gt;0,IF(AND($U49&lt;=E49,E49&lt;=$V49),E49,"excluído*"),"")</f>
        <v>excluído*</v>
      </c>
      <c r="F136" s="121" t="str">
        <f t="shared" si="111"/>
        <v>excluído*</v>
      </c>
      <c r="G136" s="121" t="str">
        <f t="shared" si="111"/>
        <v>excluído*</v>
      </c>
      <c r="H136" s="121" t="str">
        <f t="shared" si="111"/>
        <v>excluído*</v>
      </c>
      <c r="I136" s="121" t="str">
        <f t="shared" si="111"/>
        <v>excluído*</v>
      </c>
      <c r="J136" s="121">
        <f t="shared" si="111"/>
        <v>100</v>
      </c>
      <c r="K136" s="121">
        <f t="shared" si="111"/>
        <v>126.5</v>
      </c>
      <c r="L136" s="121" t="str">
        <f t="shared" si="111"/>
        <v>excluído*</v>
      </c>
      <c r="M136" s="121">
        <f t="shared" si="111"/>
        <v>106.7</v>
      </c>
      <c r="N136" s="121">
        <f t="shared" si="111"/>
        <v>90.58</v>
      </c>
      <c r="O136" s="121">
        <f t="shared" si="111"/>
        <v>90.5</v>
      </c>
      <c r="P136" s="121">
        <f t="shared" si="111"/>
        <v>87.52</v>
      </c>
      <c r="Q136" s="121" t="str">
        <f t="shared" si="111"/>
        <v>excluído*</v>
      </c>
      <c r="R136" s="121" t="str">
        <f t="shared" si="111"/>
        <v/>
      </c>
      <c r="S136" s="117">
        <f t="shared" si="85"/>
        <v>100.3</v>
      </c>
      <c r="T136" s="118"/>
      <c r="U136" s="130">
        <f t="shared" si="30"/>
        <v>3009</v>
      </c>
      <c r="V136" s="131"/>
    </row>
    <row r="137" ht="12.75" customHeight="1">
      <c r="A137" s="126" t="str">
        <f t="shared" si="21"/>
        <v>4.16</v>
      </c>
      <c r="B137" s="100" t="str">
        <f t="shared" si="22"/>
        <v>Contatora</v>
      </c>
      <c r="C137" s="101">
        <f t="shared" ref="C137:D137" si="112">IF(C50="","",C50)</f>
        <v>30</v>
      </c>
      <c r="D137" s="101" t="str">
        <f t="shared" si="112"/>
        <v>unid.</v>
      </c>
      <c r="E137" s="121">
        <f t="shared" ref="E137:R137" si="113">IF(E50&gt;0,IF(AND($U50&lt;=E50,E50&lt;=$V50),E50,"excluído*"),"")</f>
        <v>60</v>
      </c>
      <c r="F137" s="121" t="str">
        <f t="shared" si="113"/>
        <v>excluído*</v>
      </c>
      <c r="G137" s="121">
        <f t="shared" si="113"/>
        <v>48.3</v>
      </c>
      <c r="H137" s="121">
        <f t="shared" si="113"/>
        <v>90.9</v>
      </c>
      <c r="I137" s="121">
        <f t="shared" si="113"/>
        <v>160.44</v>
      </c>
      <c r="J137" s="121">
        <f t="shared" si="113"/>
        <v>120</v>
      </c>
      <c r="K137" s="121">
        <f t="shared" si="113"/>
        <v>89</v>
      </c>
      <c r="L137" s="121" t="str">
        <f t="shared" si="113"/>
        <v/>
      </c>
      <c r="M137" s="121" t="str">
        <f t="shared" si="113"/>
        <v/>
      </c>
      <c r="N137" s="121" t="str">
        <f t="shared" si="113"/>
        <v/>
      </c>
      <c r="O137" s="121" t="str">
        <f t="shared" si="113"/>
        <v/>
      </c>
      <c r="P137" s="121" t="str">
        <f t="shared" si="113"/>
        <v/>
      </c>
      <c r="Q137" s="121" t="str">
        <f t="shared" si="113"/>
        <v/>
      </c>
      <c r="R137" s="121">
        <f t="shared" si="113"/>
        <v>60.45</v>
      </c>
      <c r="S137" s="117">
        <f t="shared" si="85"/>
        <v>89.87</v>
      </c>
      <c r="T137" s="118"/>
      <c r="U137" s="130">
        <f t="shared" si="30"/>
        <v>2696.1</v>
      </c>
      <c r="V137" s="131"/>
    </row>
    <row r="138" ht="12.75" customHeight="1">
      <c r="A138" s="126" t="str">
        <f t="shared" si="21"/>
        <v>4.17</v>
      </c>
      <c r="B138" s="100" t="str">
        <f t="shared" si="22"/>
        <v>Canaletas de PVC para passagem de fiação</v>
      </c>
      <c r="C138" s="101">
        <f t="shared" ref="C138:D138" si="114">IF(C51="","",C51)</f>
        <v>30</v>
      </c>
      <c r="D138" s="101" t="str">
        <f t="shared" si="114"/>
        <v>unid.</v>
      </c>
      <c r="E138" s="121" t="str">
        <f t="shared" ref="E138:R138" si="115">IF(E51&gt;0,IF(AND($U51&lt;=E51,E51&lt;=$V51),E51,"excluído*"),"")</f>
        <v>excluído*</v>
      </c>
      <c r="F138" s="121">
        <f t="shared" si="115"/>
        <v>42</v>
      </c>
      <c r="G138" s="121" t="str">
        <f t="shared" si="115"/>
        <v>excluído*</v>
      </c>
      <c r="H138" s="121">
        <f t="shared" si="115"/>
        <v>31.9</v>
      </c>
      <c r="I138" s="121">
        <f t="shared" si="115"/>
        <v>37.05</v>
      </c>
      <c r="J138" s="121" t="str">
        <f t="shared" si="115"/>
        <v/>
      </c>
      <c r="K138" s="121" t="str">
        <f t="shared" si="115"/>
        <v/>
      </c>
      <c r="L138" s="121" t="str">
        <f t="shared" si="115"/>
        <v/>
      </c>
      <c r="M138" s="121" t="str">
        <f t="shared" si="115"/>
        <v/>
      </c>
      <c r="N138" s="121" t="str">
        <f t="shared" si="115"/>
        <v/>
      </c>
      <c r="O138" s="121" t="str">
        <f t="shared" si="115"/>
        <v/>
      </c>
      <c r="P138" s="121" t="str">
        <f t="shared" si="115"/>
        <v/>
      </c>
      <c r="Q138" s="121" t="str">
        <f t="shared" si="115"/>
        <v/>
      </c>
      <c r="R138" s="121">
        <f t="shared" si="115"/>
        <v>27.7</v>
      </c>
      <c r="S138" s="117">
        <f t="shared" si="85"/>
        <v>34.66</v>
      </c>
      <c r="T138" s="118"/>
      <c r="U138" s="130">
        <f t="shared" si="30"/>
        <v>1039.8</v>
      </c>
      <c r="V138" s="131"/>
    </row>
    <row r="139" ht="12.75" customHeight="1">
      <c r="A139" s="126" t="str">
        <f t="shared" si="21"/>
        <v>4.18</v>
      </c>
      <c r="B139" s="100" t="str">
        <f t="shared" si="22"/>
        <v>Plugue e tomada</v>
      </c>
      <c r="C139" s="101">
        <f t="shared" ref="C139:D139" si="116">IF(C52="","",C52)</f>
        <v>30</v>
      </c>
      <c r="D139" s="101" t="str">
        <f t="shared" si="116"/>
        <v>unid.</v>
      </c>
      <c r="E139" s="127">
        <f t="shared" ref="E139:R139" si="117">IF(E52&gt;0,IF(AND($U52&lt;=E52,E52&lt;=$V52),E52,"excluído*"),"")</f>
        <v>35</v>
      </c>
      <c r="F139" s="127" t="str">
        <f t="shared" si="117"/>
        <v>excluído*</v>
      </c>
      <c r="G139" s="127">
        <f t="shared" si="117"/>
        <v>25.39</v>
      </c>
      <c r="H139" s="127">
        <f t="shared" si="117"/>
        <v>31.2</v>
      </c>
      <c r="I139" s="127" t="str">
        <f t="shared" si="117"/>
        <v>excluído*</v>
      </c>
      <c r="J139" s="127" t="str">
        <f t="shared" si="117"/>
        <v/>
      </c>
      <c r="K139" s="127" t="str">
        <f t="shared" si="117"/>
        <v/>
      </c>
      <c r="L139" s="127" t="str">
        <f t="shared" si="117"/>
        <v/>
      </c>
      <c r="M139" s="127" t="str">
        <f t="shared" si="117"/>
        <v/>
      </c>
      <c r="N139" s="127" t="str">
        <f t="shared" si="117"/>
        <v/>
      </c>
      <c r="O139" s="127" t="str">
        <f t="shared" si="117"/>
        <v/>
      </c>
      <c r="P139" s="127" t="str">
        <f t="shared" si="117"/>
        <v/>
      </c>
      <c r="Q139" s="127" t="str">
        <f t="shared" si="117"/>
        <v/>
      </c>
      <c r="R139" s="127">
        <f t="shared" si="117"/>
        <v>18.56</v>
      </c>
      <c r="S139" s="117">
        <f t="shared" si="85"/>
        <v>27.54</v>
      </c>
      <c r="T139" s="118"/>
      <c r="U139" s="130">
        <f t="shared" si="30"/>
        <v>826.2</v>
      </c>
      <c r="V139" s="131"/>
    </row>
    <row r="140" ht="12.75" customHeight="1">
      <c r="A140" s="107">
        <f t="shared" si="21"/>
        <v>5</v>
      </c>
      <c r="B140" s="133" t="str">
        <f t="shared" si="22"/>
        <v>Peças para evaporador e condensador</v>
      </c>
      <c r="C140" s="92" t="str">
        <f t="shared" ref="C140:D140" si="118">C53</f>
        <v/>
      </c>
      <c r="D140" s="93" t="str">
        <f t="shared" si="118"/>
        <v/>
      </c>
      <c r="E140" s="110" t="str">
        <f t="shared" ref="E140:R140" si="119">IF(E53&gt;0,IF(AND($U53&lt;=E53,E53&lt;=$V53),E53,"excluído*"),"")</f>
        <v/>
      </c>
      <c r="F140" s="110" t="str">
        <f t="shared" si="119"/>
        <v/>
      </c>
      <c r="G140" s="110" t="str">
        <f t="shared" si="119"/>
        <v/>
      </c>
      <c r="H140" s="110" t="str">
        <f t="shared" si="119"/>
        <v/>
      </c>
      <c r="I140" s="110" t="str">
        <f t="shared" si="119"/>
        <v/>
      </c>
      <c r="J140" s="110" t="str">
        <f t="shared" si="119"/>
        <v/>
      </c>
      <c r="K140" s="110" t="str">
        <f t="shared" si="119"/>
        <v/>
      </c>
      <c r="L140" s="110" t="str">
        <f t="shared" si="119"/>
        <v/>
      </c>
      <c r="M140" s="110" t="str">
        <f t="shared" si="119"/>
        <v/>
      </c>
      <c r="N140" s="110" t="str">
        <f t="shared" si="119"/>
        <v/>
      </c>
      <c r="O140" s="110" t="str">
        <f t="shared" si="119"/>
        <v/>
      </c>
      <c r="P140" s="110" t="str">
        <f t="shared" si="119"/>
        <v/>
      </c>
      <c r="Q140" s="110" t="str">
        <f t="shared" si="119"/>
        <v/>
      </c>
      <c r="R140" s="111" t="str">
        <f t="shared" si="119"/>
        <v/>
      </c>
      <c r="S140" s="112" t="str">
        <f>IF(SUM(E140:G140)&gt;0,ROUND(AVERAGE(E140:G140),2),"")</f>
        <v/>
      </c>
      <c r="T140" s="112"/>
      <c r="U140" s="113" t="str">
        <f t="shared" si="30"/>
        <v/>
      </c>
      <c r="V140" s="114"/>
    </row>
    <row r="141" ht="12.75" customHeight="1">
      <c r="A141" s="115">
        <f t="shared" si="21"/>
        <v>43835</v>
      </c>
      <c r="B141" s="100" t="str">
        <f t="shared" si="22"/>
        <v>Bucha do coxim da turbina</v>
      </c>
      <c r="C141" s="101">
        <f t="shared" ref="C141:D141" si="120">IF(C54="","",C54)</f>
        <v>10</v>
      </c>
      <c r="D141" s="101" t="str">
        <f t="shared" si="120"/>
        <v>unid.</v>
      </c>
      <c r="E141" s="116" t="str">
        <f t="shared" ref="E141:R141" si="121">IF(E54&gt;0,IF(AND($U54&lt;=E54,E54&lt;=$V54),E54,"excluído*"),"")</f>
        <v>excluído*</v>
      </c>
      <c r="F141" s="116" t="str">
        <f t="shared" si="121"/>
        <v>excluído*</v>
      </c>
      <c r="G141" s="116">
        <f t="shared" si="121"/>
        <v>49.9</v>
      </c>
      <c r="H141" s="116">
        <f t="shared" si="121"/>
        <v>48.9</v>
      </c>
      <c r="I141" s="116">
        <f t="shared" si="121"/>
        <v>35.1</v>
      </c>
      <c r="J141" s="116" t="str">
        <f t="shared" si="121"/>
        <v/>
      </c>
      <c r="K141" s="116" t="str">
        <f t="shared" si="121"/>
        <v/>
      </c>
      <c r="L141" s="116" t="str">
        <f t="shared" si="121"/>
        <v/>
      </c>
      <c r="M141" s="116" t="str">
        <f t="shared" si="121"/>
        <v/>
      </c>
      <c r="N141" s="116" t="str">
        <f t="shared" si="121"/>
        <v/>
      </c>
      <c r="O141" s="116" t="str">
        <f t="shared" si="121"/>
        <v/>
      </c>
      <c r="P141" s="116" t="str">
        <f t="shared" si="121"/>
        <v/>
      </c>
      <c r="Q141" s="116" t="str">
        <f t="shared" si="121"/>
        <v/>
      </c>
      <c r="R141" s="116">
        <f t="shared" si="121"/>
        <v>42.82</v>
      </c>
      <c r="S141" s="117">
        <f t="shared" ref="S141:S172" si="124">IF(SUM(E141:R141)&gt;0,ROUND(AVERAGE(E141:R141),2),"")</f>
        <v>44.18</v>
      </c>
      <c r="T141" s="118"/>
      <c r="U141" s="130">
        <f t="shared" si="30"/>
        <v>441.8</v>
      </c>
      <c r="V141" s="131"/>
    </row>
    <row r="142" ht="12.75" customHeight="1">
      <c r="A142" s="115">
        <f t="shared" si="21"/>
        <v>43866</v>
      </c>
      <c r="B142" s="100" t="str">
        <f t="shared" si="22"/>
        <v>Coxim da turbina</v>
      </c>
      <c r="C142" s="101">
        <f t="shared" ref="C142:D142" si="122">IF(C55="","",C55)</f>
        <v>10</v>
      </c>
      <c r="D142" s="101" t="str">
        <f t="shared" si="122"/>
        <v>unid.</v>
      </c>
      <c r="E142" s="121" t="str">
        <f t="shared" ref="E142:R142" si="123">IF(E55&gt;0,IF(AND($U55&lt;=E55,E55&lt;=$V55),E55,"excluído*"),"")</f>
        <v>excluído*</v>
      </c>
      <c r="F142" s="121">
        <f t="shared" si="123"/>
        <v>38.9</v>
      </c>
      <c r="G142" s="121">
        <f t="shared" si="123"/>
        <v>23.01</v>
      </c>
      <c r="H142" s="121">
        <f t="shared" si="123"/>
        <v>30</v>
      </c>
      <c r="I142" s="121" t="str">
        <f t="shared" si="123"/>
        <v>excluído*</v>
      </c>
      <c r="J142" s="121" t="str">
        <f t="shared" si="123"/>
        <v/>
      </c>
      <c r="K142" s="121" t="str">
        <f t="shared" si="123"/>
        <v/>
      </c>
      <c r="L142" s="121" t="str">
        <f t="shared" si="123"/>
        <v/>
      </c>
      <c r="M142" s="121" t="str">
        <f t="shared" si="123"/>
        <v/>
      </c>
      <c r="N142" s="121" t="str">
        <f t="shared" si="123"/>
        <v/>
      </c>
      <c r="O142" s="121" t="str">
        <f t="shared" si="123"/>
        <v/>
      </c>
      <c r="P142" s="121" t="str">
        <f t="shared" si="123"/>
        <v/>
      </c>
      <c r="Q142" s="121" t="str">
        <f t="shared" si="123"/>
        <v/>
      </c>
      <c r="R142" s="121">
        <f t="shared" si="123"/>
        <v>32.83</v>
      </c>
      <c r="S142" s="117">
        <f t="shared" si="124"/>
        <v>31.19</v>
      </c>
      <c r="T142" s="118"/>
      <c r="U142" s="130">
        <f t="shared" si="30"/>
        <v>311.9</v>
      </c>
      <c r="V142" s="131"/>
    </row>
    <row r="143" ht="12.75" customHeight="1">
      <c r="A143" s="115">
        <f t="shared" si="21"/>
        <v>43895</v>
      </c>
      <c r="B143" s="100" t="str">
        <f t="shared" si="22"/>
        <v>Bandeja do dreno</v>
      </c>
      <c r="C143" s="101">
        <f t="shared" ref="C143:D143" si="125">IF(C56="","",C56)</f>
        <v>10</v>
      </c>
      <c r="D143" s="101" t="str">
        <f t="shared" si="125"/>
        <v>unid.</v>
      </c>
      <c r="E143" s="121" t="str">
        <f t="shared" ref="E143:R143" si="126">IF(E56&gt;0,IF(AND($U56&lt;=E56,E56&lt;=$V56),E56,"excluído*"),"")</f>
        <v>excluído*</v>
      </c>
      <c r="F143" s="121" t="str">
        <f t="shared" si="126"/>
        <v>excluído*</v>
      </c>
      <c r="G143" s="121">
        <f t="shared" si="126"/>
        <v>134.9</v>
      </c>
      <c r="H143" s="121">
        <f t="shared" si="126"/>
        <v>124.99</v>
      </c>
      <c r="I143" s="121">
        <f t="shared" si="126"/>
        <v>194.99</v>
      </c>
      <c r="J143" s="121" t="str">
        <f t="shared" si="126"/>
        <v/>
      </c>
      <c r="K143" s="121" t="str">
        <f t="shared" si="126"/>
        <v/>
      </c>
      <c r="L143" s="121" t="str">
        <f t="shared" si="126"/>
        <v/>
      </c>
      <c r="M143" s="121" t="str">
        <f t="shared" si="126"/>
        <v/>
      </c>
      <c r="N143" s="121" t="str">
        <f t="shared" si="126"/>
        <v/>
      </c>
      <c r="O143" s="121" t="str">
        <f t="shared" si="126"/>
        <v/>
      </c>
      <c r="P143" s="121" t="str">
        <f t="shared" si="126"/>
        <v/>
      </c>
      <c r="Q143" s="121" t="str">
        <f t="shared" si="126"/>
        <v/>
      </c>
      <c r="R143" s="121">
        <f t="shared" si="126"/>
        <v>152.84</v>
      </c>
      <c r="S143" s="117">
        <f t="shared" si="124"/>
        <v>151.93</v>
      </c>
      <c r="T143" s="118"/>
      <c r="U143" s="130">
        <f t="shared" si="30"/>
        <v>1519.3</v>
      </c>
      <c r="V143" s="131"/>
    </row>
    <row r="144" ht="12.75" customHeight="1">
      <c r="A144" s="115">
        <f t="shared" si="21"/>
        <v>43926</v>
      </c>
      <c r="B144" s="100" t="str">
        <f t="shared" si="22"/>
        <v>Aletas</v>
      </c>
      <c r="C144" s="101">
        <f t="shared" ref="C144:D144" si="127">IF(C57="","",C57)</f>
        <v>10</v>
      </c>
      <c r="D144" s="101" t="str">
        <f t="shared" si="127"/>
        <v>unid.</v>
      </c>
      <c r="E144" s="121">
        <f t="shared" ref="E144:R144" si="128">IF(E57&gt;0,IF(AND($U57&lt;=E57,E57&lt;=$V57),E57,"excluído*"),"")</f>
        <v>130</v>
      </c>
      <c r="F144" s="121">
        <f t="shared" si="128"/>
        <v>142.5</v>
      </c>
      <c r="G144" s="121" t="str">
        <f t="shared" si="128"/>
        <v>excluído*</v>
      </c>
      <c r="H144" s="121">
        <f t="shared" si="128"/>
        <v>64.99</v>
      </c>
      <c r="I144" s="121" t="str">
        <f t="shared" si="128"/>
        <v>excluído*</v>
      </c>
      <c r="J144" s="121" t="str">
        <f t="shared" si="128"/>
        <v/>
      </c>
      <c r="K144" s="121" t="str">
        <f t="shared" si="128"/>
        <v/>
      </c>
      <c r="L144" s="121" t="str">
        <f t="shared" si="128"/>
        <v/>
      </c>
      <c r="M144" s="121" t="str">
        <f t="shared" si="128"/>
        <v/>
      </c>
      <c r="N144" s="121" t="str">
        <f t="shared" si="128"/>
        <v/>
      </c>
      <c r="O144" s="121" t="str">
        <f t="shared" si="128"/>
        <v/>
      </c>
      <c r="P144" s="121" t="str">
        <f t="shared" si="128"/>
        <v/>
      </c>
      <c r="Q144" s="121" t="str">
        <f t="shared" si="128"/>
        <v/>
      </c>
      <c r="R144" s="121">
        <f t="shared" si="128"/>
        <v>69.12</v>
      </c>
      <c r="S144" s="117">
        <f t="shared" si="124"/>
        <v>101.65</v>
      </c>
      <c r="T144" s="118"/>
      <c r="U144" s="130">
        <f t="shared" si="30"/>
        <v>1016.5</v>
      </c>
      <c r="V144" s="131"/>
    </row>
    <row r="145" ht="12.75" customHeight="1">
      <c r="A145" s="115">
        <f t="shared" si="21"/>
        <v>43956</v>
      </c>
      <c r="B145" s="100" t="str">
        <f t="shared" si="22"/>
        <v>Conector</v>
      </c>
      <c r="C145" s="101">
        <f t="shared" ref="C145:D145" si="129">IF(C58="","",C58)</f>
        <v>10</v>
      </c>
      <c r="D145" s="101" t="str">
        <f t="shared" si="129"/>
        <v>unid.</v>
      </c>
      <c r="E145" s="121" t="str">
        <f t="shared" ref="E145:R145" si="130">IF(E58&gt;0,IF(AND($U58&lt;=E58,E58&lt;=$V58),E58,"excluído*"),"")</f>
        <v>excluído*</v>
      </c>
      <c r="F145" s="121">
        <f t="shared" si="130"/>
        <v>2.15</v>
      </c>
      <c r="G145" s="121">
        <f t="shared" si="130"/>
        <v>10.11</v>
      </c>
      <c r="H145" s="121">
        <f t="shared" si="130"/>
        <v>2.64</v>
      </c>
      <c r="I145" s="121">
        <f t="shared" si="130"/>
        <v>2.93</v>
      </c>
      <c r="J145" s="121" t="str">
        <f t="shared" si="130"/>
        <v/>
      </c>
      <c r="K145" s="121" t="str">
        <f t="shared" si="130"/>
        <v/>
      </c>
      <c r="L145" s="121" t="str">
        <f t="shared" si="130"/>
        <v/>
      </c>
      <c r="M145" s="121" t="str">
        <f t="shared" si="130"/>
        <v/>
      </c>
      <c r="N145" s="121" t="str">
        <f t="shared" si="130"/>
        <v/>
      </c>
      <c r="O145" s="121" t="str">
        <f t="shared" si="130"/>
        <v/>
      </c>
      <c r="P145" s="121" t="str">
        <f t="shared" si="130"/>
        <v/>
      </c>
      <c r="Q145" s="121" t="str">
        <f t="shared" si="130"/>
        <v/>
      </c>
      <c r="R145" s="121" t="str">
        <f t="shared" si="130"/>
        <v>excluído*</v>
      </c>
      <c r="S145" s="117">
        <f t="shared" si="124"/>
        <v>4.46</v>
      </c>
      <c r="T145" s="118"/>
      <c r="U145" s="130">
        <f t="shared" si="30"/>
        <v>44.6</v>
      </c>
      <c r="V145" s="131"/>
    </row>
    <row r="146" ht="12.75" customHeight="1">
      <c r="A146" s="115">
        <f t="shared" si="21"/>
        <v>43987</v>
      </c>
      <c r="B146" s="100" t="str">
        <f t="shared" si="22"/>
        <v>Tubulação de dreno</v>
      </c>
      <c r="C146" s="101">
        <f t="shared" ref="C146:D146" si="131">IF(C59="","",C59)</f>
        <v>10</v>
      </c>
      <c r="D146" s="101" t="str">
        <f t="shared" si="131"/>
        <v>metro</v>
      </c>
      <c r="E146" s="121">
        <f t="shared" ref="E146:R146" si="132">IF(E59&gt;0,IF(AND($U59&lt;=E59,E59&lt;=$V59),E59,"excluído*"),"")</f>
        <v>45</v>
      </c>
      <c r="F146" s="121">
        <f t="shared" si="132"/>
        <v>8.55</v>
      </c>
      <c r="G146" s="121">
        <f t="shared" si="132"/>
        <v>3.99</v>
      </c>
      <c r="H146" s="121">
        <f t="shared" si="132"/>
        <v>8.97</v>
      </c>
      <c r="I146" s="121" t="str">
        <f t="shared" si="132"/>
        <v/>
      </c>
      <c r="J146" s="121" t="str">
        <f t="shared" si="132"/>
        <v/>
      </c>
      <c r="K146" s="121" t="str">
        <f t="shared" si="132"/>
        <v/>
      </c>
      <c r="L146" s="121" t="str">
        <f t="shared" si="132"/>
        <v/>
      </c>
      <c r="M146" s="121" t="str">
        <f t="shared" si="132"/>
        <v/>
      </c>
      <c r="N146" s="121" t="str">
        <f t="shared" si="132"/>
        <v/>
      </c>
      <c r="O146" s="121" t="str">
        <f t="shared" si="132"/>
        <v/>
      </c>
      <c r="P146" s="121" t="str">
        <f t="shared" si="132"/>
        <v/>
      </c>
      <c r="Q146" s="121" t="str">
        <f t="shared" si="132"/>
        <v/>
      </c>
      <c r="R146" s="121" t="str">
        <f t="shared" si="132"/>
        <v>excluído*</v>
      </c>
      <c r="S146" s="117">
        <f t="shared" si="124"/>
        <v>16.63</v>
      </c>
      <c r="T146" s="118"/>
      <c r="U146" s="130">
        <f t="shared" si="30"/>
        <v>166.3</v>
      </c>
      <c r="V146" s="131"/>
    </row>
    <row r="147" ht="12.75" customHeight="1">
      <c r="A147" s="115">
        <f t="shared" si="21"/>
        <v>44017</v>
      </c>
      <c r="B147" s="100" t="str">
        <f t="shared" si="22"/>
        <v>Suporte da evaporadora</v>
      </c>
      <c r="C147" s="101">
        <f t="shared" ref="C147:D147" si="133">IF(C60="","",C60)</f>
        <v>10</v>
      </c>
      <c r="D147" s="101" t="str">
        <f t="shared" si="133"/>
        <v>unid.</v>
      </c>
      <c r="E147" s="121">
        <f t="shared" ref="E147:R147" si="134">IF(E60&gt;0,IF(AND($U60&lt;=E60,E60&lt;=$V60),E60,"excluído*"),"")</f>
        <v>75</v>
      </c>
      <c r="F147" s="121" t="str">
        <f t="shared" si="134"/>
        <v>excluído*</v>
      </c>
      <c r="G147" s="121">
        <f t="shared" si="134"/>
        <v>38.99</v>
      </c>
      <c r="H147" s="121" t="str">
        <f t="shared" si="134"/>
        <v>excluído*</v>
      </c>
      <c r="I147" s="121" t="str">
        <f t="shared" si="134"/>
        <v>excluído*</v>
      </c>
      <c r="J147" s="121" t="str">
        <f t="shared" si="134"/>
        <v/>
      </c>
      <c r="K147" s="121" t="str">
        <f t="shared" si="134"/>
        <v/>
      </c>
      <c r="L147" s="121" t="str">
        <f t="shared" si="134"/>
        <v/>
      </c>
      <c r="M147" s="121" t="str">
        <f t="shared" si="134"/>
        <v/>
      </c>
      <c r="N147" s="121" t="str">
        <f t="shared" si="134"/>
        <v/>
      </c>
      <c r="O147" s="121" t="str">
        <f t="shared" si="134"/>
        <v/>
      </c>
      <c r="P147" s="121" t="str">
        <f t="shared" si="134"/>
        <v/>
      </c>
      <c r="Q147" s="121" t="str">
        <f t="shared" si="134"/>
        <v/>
      </c>
      <c r="R147" s="121">
        <f t="shared" si="134"/>
        <v>49.96</v>
      </c>
      <c r="S147" s="117">
        <f t="shared" si="124"/>
        <v>54.65</v>
      </c>
      <c r="T147" s="118"/>
      <c r="U147" s="130">
        <f t="shared" si="30"/>
        <v>546.5</v>
      </c>
      <c r="V147" s="131"/>
    </row>
    <row r="148" ht="12.75" customHeight="1">
      <c r="A148" s="115">
        <f t="shared" si="21"/>
        <v>44048</v>
      </c>
      <c r="B148" s="100" t="str">
        <f t="shared" si="22"/>
        <v>Controle remoto</v>
      </c>
      <c r="C148" s="101">
        <f t="shared" ref="C148:D148" si="135">IF(C61="","",C61)</f>
        <v>10</v>
      </c>
      <c r="D148" s="101" t="str">
        <f t="shared" si="135"/>
        <v>unid.</v>
      </c>
      <c r="E148" s="121" t="str">
        <f t="shared" ref="E148:R148" si="136">IF(E61&gt;0,IF(AND($U61&lt;=E61,E61&lt;=$V61),E61,"excluído*"),"")</f>
        <v>excluído*</v>
      </c>
      <c r="F148" s="121">
        <f t="shared" si="136"/>
        <v>65.5</v>
      </c>
      <c r="G148" s="121">
        <f t="shared" si="136"/>
        <v>99.99</v>
      </c>
      <c r="H148" s="121">
        <f t="shared" si="136"/>
        <v>85.84</v>
      </c>
      <c r="I148" s="121">
        <f t="shared" si="136"/>
        <v>100</v>
      </c>
      <c r="J148" s="121" t="str">
        <f t="shared" si="136"/>
        <v/>
      </c>
      <c r="K148" s="121" t="str">
        <f t="shared" si="136"/>
        <v/>
      </c>
      <c r="L148" s="121" t="str">
        <f t="shared" si="136"/>
        <v/>
      </c>
      <c r="M148" s="121" t="str">
        <f t="shared" si="136"/>
        <v/>
      </c>
      <c r="N148" s="121" t="str">
        <f t="shared" si="136"/>
        <v/>
      </c>
      <c r="O148" s="121" t="str">
        <f t="shared" si="136"/>
        <v/>
      </c>
      <c r="P148" s="121" t="str">
        <f t="shared" si="136"/>
        <v/>
      </c>
      <c r="Q148" s="121" t="str">
        <f t="shared" si="136"/>
        <v/>
      </c>
      <c r="R148" s="121">
        <f t="shared" si="136"/>
        <v>105.77</v>
      </c>
      <c r="S148" s="117">
        <f t="shared" si="124"/>
        <v>91.42</v>
      </c>
      <c r="T148" s="118"/>
      <c r="U148" s="130">
        <f t="shared" si="30"/>
        <v>914.2</v>
      </c>
      <c r="V148" s="131"/>
    </row>
    <row r="149" ht="12.75" customHeight="1">
      <c r="A149" s="115">
        <f t="shared" si="21"/>
        <v>44079</v>
      </c>
      <c r="B149" s="100" t="str">
        <f t="shared" si="22"/>
        <v>Motor Swing</v>
      </c>
      <c r="C149" s="101">
        <f t="shared" ref="C149:D149" si="137">IF(C62="","",C62)</f>
        <v>10</v>
      </c>
      <c r="D149" s="101" t="str">
        <f t="shared" si="137"/>
        <v>unid.</v>
      </c>
      <c r="E149" s="121" t="str">
        <f t="shared" ref="E149:R149" si="138">IF(E62&gt;0,IF(AND($U62&lt;=E62,E62&lt;=$V62),E62,"excluído*"),"")</f>
        <v>excluído*</v>
      </c>
      <c r="F149" s="121">
        <f t="shared" si="138"/>
        <v>125</v>
      </c>
      <c r="G149" s="121">
        <f t="shared" si="138"/>
        <v>97</v>
      </c>
      <c r="H149" s="121">
        <f t="shared" si="138"/>
        <v>149.9</v>
      </c>
      <c r="I149" s="121">
        <f t="shared" si="138"/>
        <v>93.99</v>
      </c>
      <c r="J149" s="121" t="str">
        <f t="shared" si="138"/>
        <v/>
      </c>
      <c r="K149" s="121" t="str">
        <f t="shared" si="138"/>
        <v/>
      </c>
      <c r="L149" s="121" t="str">
        <f t="shared" si="138"/>
        <v/>
      </c>
      <c r="M149" s="121" t="str">
        <f t="shared" si="138"/>
        <v/>
      </c>
      <c r="N149" s="121" t="str">
        <f t="shared" si="138"/>
        <v/>
      </c>
      <c r="O149" s="121" t="str">
        <f t="shared" si="138"/>
        <v/>
      </c>
      <c r="P149" s="121" t="str">
        <f t="shared" si="138"/>
        <v/>
      </c>
      <c r="Q149" s="121" t="str">
        <f t="shared" si="138"/>
        <v/>
      </c>
      <c r="R149" s="121">
        <f t="shared" si="138"/>
        <v>142.51</v>
      </c>
      <c r="S149" s="117">
        <f t="shared" si="124"/>
        <v>121.68</v>
      </c>
      <c r="T149" s="118"/>
      <c r="U149" s="130">
        <f t="shared" si="30"/>
        <v>1216.8</v>
      </c>
      <c r="V149" s="131"/>
    </row>
    <row r="150" ht="12.75" customHeight="1">
      <c r="A150" s="115">
        <f t="shared" si="21"/>
        <v>44109</v>
      </c>
      <c r="B150" s="100" t="str">
        <f t="shared" si="22"/>
        <v>Motor Ventilador Evaporadora</v>
      </c>
      <c r="C150" s="101">
        <f t="shared" ref="C150:D150" si="139">IF(C63="","",C63)</f>
        <v>10</v>
      </c>
      <c r="D150" s="101" t="str">
        <f t="shared" si="139"/>
        <v>unid.</v>
      </c>
      <c r="E150" s="121" t="str">
        <f t="shared" ref="E150:R150" si="140">IF(E63&gt;0,IF(AND($U63&lt;=E63,E63&lt;=$V63),E63,"excluído*"),"")</f>
        <v>excluído*</v>
      </c>
      <c r="F150" s="121">
        <f t="shared" si="140"/>
        <v>286</v>
      </c>
      <c r="G150" s="121">
        <f t="shared" si="140"/>
        <v>292</v>
      </c>
      <c r="H150" s="121" t="str">
        <f t="shared" si="140"/>
        <v>excluído*</v>
      </c>
      <c r="I150" s="121">
        <f t="shared" si="140"/>
        <v>402.95</v>
      </c>
      <c r="J150" s="121" t="str">
        <f t="shared" si="140"/>
        <v/>
      </c>
      <c r="K150" s="121" t="str">
        <f t="shared" si="140"/>
        <v/>
      </c>
      <c r="L150" s="121" t="str">
        <f t="shared" si="140"/>
        <v/>
      </c>
      <c r="M150" s="121" t="str">
        <f t="shared" si="140"/>
        <v/>
      </c>
      <c r="N150" s="121" t="str">
        <f t="shared" si="140"/>
        <v/>
      </c>
      <c r="O150" s="121" t="str">
        <f t="shared" si="140"/>
        <v/>
      </c>
      <c r="P150" s="121" t="str">
        <f t="shared" si="140"/>
        <v/>
      </c>
      <c r="Q150" s="121" t="str">
        <f t="shared" si="140"/>
        <v/>
      </c>
      <c r="R150" s="121">
        <f t="shared" si="140"/>
        <v>228.92</v>
      </c>
      <c r="S150" s="117">
        <f t="shared" si="124"/>
        <v>302.47</v>
      </c>
      <c r="T150" s="118"/>
      <c r="U150" s="130">
        <f t="shared" si="30"/>
        <v>3024.7</v>
      </c>
      <c r="V150" s="131"/>
    </row>
    <row r="151" ht="12.75" customHeight="1">
      <c r="A151" s="115">
        <f t="shared" si="21"/>
        <v>44140</v>
      </c>
      <c r="B151" s="100" t="str">
        <f t="shared" si="22"/>
        <v>Trava do Motor</v>
      </c>
      <c r="C151" s="101">
        <f t="shared" ref="C151:D151" si="141">IF(C64="","",C64)</f>
        <v>10</v>
      </c>
      <c r="D151" s="101" t="str">
        <f t="shared" si="141"/>
        <v>unid.</v>
      </c>
      <c r="E151" s="121">
        <f t="shared" ref="E151:R151" si="142">IF(E64&gt;0,IF(AND($U64&lt;=E64,E64&lt;=$V64),E64,"excluído*"),"")</f>
        <v>23</v>
      </c>
      <c r="F151" s="121" t="str">
        <f t="shared" si="142"/>
        <v/>
      </c>
      <c r="G151" s="121" t="str">
        <f t="shared" si="142"/>
        <v/>
      </c>
      <c r="H151" s="121" t="str">
        <f t="shared" si="142"/>
        <v/>
      </c>
      <c r="I151" s="121" t="str">
        <f t="shared" si="142"/>
        <v/>
      </c>
      <c r="J151" s="121" t="str">
        <f t="shared" si="142"/>
        <v/>
      </c>
      <c r="K151" s="121" t="str">
        <f t="shared" si="142"/>
        <v/>
      </c>
      <c r="L151" s="121" t="str">
        <f t="shared" si="142"/>
        <v/>
      </c>
      <c r="M151" s="121" t="str">
        <f t="shared" si="142"/>
        <v/>
      </c>
      <c r="N151" s="121" t="str">
        <f t="shared" si="142"/>
        <v/>
      </c>
      <c r="O151" s="121" t="str">
        <f t="shared" si="142"/>
        <v/>
      </c>
      <c r="P151" s="121" t="str">
        <f t="shared" si="142"/>
        <v/>
      </c>
      <c r="Q151" s="121" t="str">
        <f t="shared" si="142"/>
        <v/>
      </c>
      <c r="R151" s="121">
        <f t="shared" si="142"/>
        <v>14.79</v>
      </c>
      <c r="S151" s="117">
        <f t="shared" si="124"/>
        <v>18.9</v>
      </c>
      <c r="T151" s="118"/>
      <c r="U151" s="130">
        <f t="shared" si="30"/>
        <v>189</v>
      </c>
      <c r="V151" s="131"/>
    </row>
    <row r="152" ht="12.75" customHeight="1">
      <c r="A152" s="115">
        <f t="shared" si="21"/>
        <v>44170</v>
      </c>
      <c r="B152" s="100" t="str">
        <f t="shared" si="22"/>
        <v>Placa Comando Inverter PCI principal</v>
      </c>
      <c r="C152" s="101">
        <f t="shared" ref="C152:D152" si="143">IF(C65="","",C65)</f>
        <v>10</v>
      </c>
      <c r="D152" s="101" t="str">
        <f t="shared" si="143"/>
        <v>unid.</v>
      </c>
      <c r="E152" s="121" t="str">
        <f t="shared" ref="E152:R152" si="144">IF(E65&gt;0,IF(AND($U65&lt;=E65,E65&lt;=$V65),E65,"excluído*"),"")</f>
        <v>excluído*</v>
      </c>
      <c r="F152" s="121">
        <f t="shared" si="144"/>
        <v>650</v>
      </c>
      <c r="G152" s="121">
        <f t="shared" si="144"/>
        <v>499</v>
      </c>
      <c r="H152" s="121">
        <f t="shared" si="144"/>
        <v>449.9</v>
      </c>
      <c r="I152" s="121" t="str">
        <f t="shared" si="144"/>
        <v/>
      </c>
      <c r="J152" s="121" t="str">
        <f t="shared" si="144"/>
        <v/>
      </c>
      <c r="K152" s="121" t="str">
        <f t="shared" si="144"/>
        <v/>
      </c>
      <c r="L152" s="121" t="str">
        <f t="shared" si="144"/>
        <v/>
      </c>
      <c r="M152" s="121" t="str">
        <f t="shared" si="144"/>
        <v/>
      </c>
      <c r="N152" s="121" t="str">
        <f t="shared" si="144"/>
        <v/>
      </c>
      <c r="O152" s="121" t="str">
        <f t="shared" si="144"/>
        <v/>
      </c>
      <c r="P152" s="121" t="str">
        <f t="shared" si="144"/>
        <v/>
      </c>
      <c r="Q152" s="121" t="str">
        <f t="shared" si="144"/>
        <v/>
      </c>
      <c r="R152" s="121" t="str">
        <f t="shared" si="144"/>
        <v>excluído*</v>
      </c>
      <c r="S152" s="117">
        <f t="shared" si="124"/>
        <v>532.97</v>
      </c>
      <c r="T152" s="118"/>
      <c r="U152" s="130">
        <f t="shared" si="30"/>
        <v>5329.7</v>
      </c>
      <c r="V152" s="131"/>
    </row>
    <row r="153" ht="12.75" customHeight="1">
      <c r="A153" s="126" t="str">
        <f t="shared" si="21"/>
        <v>5.13</v>
      </c>
      <c r="B153" s="100" t="str">
        <f t="shared" si="22"/>
        <v>Placa Comando Inverter PCI receptor</v>
      </c>
      <c r="C153" s="101">
        <f t="shared" ref="C153:D153" si="145">IF(C66="","",C66)</f>
        <v>10</v>
      </c>
      <c r="D153" s="101" t="str">
        <f t="shared" si="145"/>
        <v>unid.</v>
      </c>
      <c r="E153" s="121">
        <f t="shared" ref="E153:R153" si="146">IF(E66&gt;0,IF(AND($U66&lt;=E66,E66&lt;=$V66),E66,"excluído*"),"")</f>
        <v>400</v>
      </c>
      <c r="F153" s="121" t="str">
        <f t="shared" si="146"/>
        <v>excluído*</v>
      </c>
      <c r="G153" s="121">
        <f t="shared" si="146"/>
        <v>159.99</v>
      </c>
      <c r="H153" s="121">
        <f t="shared" si="146"/>
        <v>190</v>
      </c>
      <c r="I153" s="121">
        <f t="shared" si="146"/>
        <v>356</v>
      </c>
      <c r="J153" s="121" t="str">
        <f t="shared" si="146"/>
        <v/>
      </c>
      <c r="K153" s="121" t="str">
        <f t="shared" si="146"/>
        <v/>
      </c>
      <c r="L153" s="121" t="str">
        <f t="shared" si="146"/>
        <v/>
      </c>
      <c r="M153" s="121" t="str">
        <f t="shared" si="146"/>
        <v/>
      </c>
      <c r="N153" s="121" t="str">
        <f t="shared" si="146"/>
        <v/>
      </c>
      <c r="O153" s="121" t="str">
        <f t="shared" si="146"/>
        <v/>
      </c>
      <c r="P153" s="121" t="str">
        <f t="shared" si="146"/>
        <v/>
      </c>
      <c r="Q153" s="121" t="str">
        <f t="shared" si="146"/>
        <v/>
      </c>
      <c r="R153" s="121">
        <f t="shared" si="146"/>
        <v>93.27</v>
      </c>
      <c r="S153" s="117">
        <f t="shared" si="124"/>
        <v>239.85</v>
      </c>
      <c r="T153" s="118"/>
      <c r="U153" s="130">
        <f t="shared" si="30"/>
        <v>2398.5</v>
      </c>
      <c r="V153" s="131"/>
    </row>
    <row r="154" ht="12.75" customHeight="1">
      <c r="A154" s="126" t="str">
        <f t="shared" si="21"/>
        <v>5.14</v>
      </c>
      <c r="B154" s="100" t="str">
        <f t="shared" si="22"/>
        <v>Sensor imersão. Evaporadora</v>
      </c>
      <c r="C154" s="101">
        <f t="shared" ref="C154:D154" si="147">IF(C67="","",C67)</f>
        <v>10</v>
      </c>
      <c r="D154" s="101" t="str">
        <f t="shared" si="147"/>
        <v>unid.</v>
      </c>
      <c r="E154" s="121" t="str">
        <f t="shared" ref="E154:R154" si="148">IF(E67&gt;0,IF(AND($U67&lt;=E67,E67&lt;=$V67),E67,"excluído*"),"")</f>
        <v>excluído*</v>
      </c>
      <c r="F154" s="121">
        <f t="shared" si="148"/>
        <v>65</v>
      </c>
      <c r="G154" s="121">
        <f t="shared" si="148"/>
        <v>37.43</v>
      </c>
      <c r="H154" s="121">
        <f t="shared" si="148"/>
        <v>45</v>
      </c>
      <c r="I154" s="121">
        <f t="shared" si="148"/>
        <v>49.9</v>
      </c>
      <c r="J154" s="121" t="str">
        <f t="shared" si="148"/>
        <v/>
      </c>
      <c r="K154" s="121" t="str">
        <f t="shared" si="148"/>
        <v/>
      </c>
      <c r="L154" s="121" t="str">
        <f t="shared" si="148"/>
        <v/>
      </c>
      <c r="M154" s="121" t="str">
        <f t="shared" si="148"/>
        <v/>
      </c>
      <c r="N154" s="121" t="str">
        <f t="shared" si="148"/>
        <v/>
      </c>
      <c r="O154" s="121" t="str">
        <f t="shared" si="148"/>
        <v/>
      </c>
      <c r="P154" s="121" t="str">
        <f t="shared" si="148"/>
        <v/>
      </c>
      <c r="Q154" s="121" t="str">
        <f t="shared" si="148"/>
        <v/>
      </c>
      <c r="R154" s="121">
        <f t="shared" si="148"/>
        <v>69.88</v>
      </c>
      <c r="S154" s="117">
        <f t="shared" si="124"/>
        <v>53.44</v>
      </c>
      <c r="T154" s="118"/>
      <c r="U154" s="130">
        <f t="shared" si="30"/>
        <v>534.4</v>
      </c>
      <c r="V154" s="131"/>
    </row>
    <row r="155" ht="12.75" customHeight="1">
      <c r="A155" s="126" t="str">
        <f t="shared" si="21"/>
        <v>5.15</v>
      </c>
      <c r="B155" s="100" t="str">
        <f t="shared" si="22"/>
        <v>Sensor temperatura Evaporadora</v>
      </c>
      <c r="C155" s="101">
        <f t="shared" ref="C155:D155" si="149">IF(C68="","",C68)</f>
        <v>10</v>
      </c>
      <c r="D155" s="101" t="str">
        <f t="shared" si="149"/>
        <v>unid.</v>
      </c>
      <c r="E155" s="121" t="str">
        <f t="shared" ref="E155:R155" si="150">IF(E68&gt;0,IF(AND($U68&lt;=E68,E68&lt;=$V68),E68,"excluído*"),"")</f>
        <v>excluído*</v>
      </c>
      <c r="F155" s="121">
        <f t="shared" si="150"/>
        <v>72</v>
      </c>
      <c r="G155" s="121">
        <f t="shared" si="150"/>
        <v>60</v>
      </c>
      <c r="H155" s="121">
        <f t="shared" si="150"/>
        <v>54.99</v>
      </c>
      <c r="I155" s="121">
        <f t="shared" si="150"/>
        <v>80</v>
      </c>
      <c r="J155" s="121" t="str">
        <f t="shared" si="150"/>
        <v/>
      </c>
      <c r="K155" s="121" t="str">
        <f t="shared" si="150"/>
        <v/>
      </c>
      <c r="L155" s="121" t="str">
        <f t="shared" si="150"/>
        <v/>
      </c>
      <c r="M155" s="121" t="str">
        <f t="shared" si="150"/>
        <v/>
      </c>
      <c r="N155" s="121" t="str">
        <f t="shared" si="150"/>
        <v/>
      </c>
      <c r="O155" s="121" t="str">
        <f t="shared" si="150"/>
        <v/>
      </c>
      <c r="P155" s="121" t="str">
        <f t="shared" si="150"/>
        <v/>
      </c>
      <c r="Q155" s="121" t="str">
        <f t="shared" si="150"/>
        <v/>
      </c>
      <c r="R155" s="121">
        <f t="shared" si="150"/>
        <v>68.07</v>
      </c>
      <c r="S155" s="117">
        <f t="shared" si="124"/>
        <v>67.01</v>
      </c>
      <c r="T155" s="118"/>
      <c r="U155" s="130">
        <f t="shared" si="30"/>
        <v>670.1</v>
      </c>
      <c r="V155" s="131"/>
    </row>
    <row r="156" ht="12.75" customHeight="1">
      <c r="A156" s="126" t="str">
        <f t="shared" si="21"/>
        <v>5.16</v>
      </c>
      <c r="B156" s="100" t="str">
        <f t="shared" si="22"/>
        <v>Fusível</v>
      </c>
      <c r="C156" s="101">
        <f t="shared" ref="C156:D156" si="151">IF(C69="","",C69)</f>
        <v>10</v>
      </c>
      <c r="D156" s="101" t="str">
        <f t="shared" si="151"/>
        <v>unid.</v>
      </c>
      <c r="E156" s="121" t="str">
        <f t="shared" ref="E156:R156" si="152">IF(E69&gt;0,IF(AND($U69&lt;=E69,E69&lt;=$V69),E69,"excluído*"),"")</f>
        <v>excluído*</v>
      </c>
      <c r="F156" s="121">
        <f t="shared" si="152"/>
        <v>5</v>
      </c>
      <c r="G156" s="121">
        <f t="shared" si="152"/>
        <v>0.34</v>
      </c>
      <c r="H156" s="121">
        <f t="shared" si="152"/>
        <v>0.49</v>
      </c>
      <c r="I156" s="121">
        <f t="shared" si="152"/>
        <v>4.13</v>
      </c>
      <c r="J156" s="121" t="str">
        <f t="shared" si="152"/>
        <v/>
      </c>
      <c r="K156" s="121" t="str">
        <f t="shared" si="152"/>
        <v/>
      </c>
      <c r="L156" s="121" t="str">
        <f t="shared" si="152"/>
        <v/>
      </c>
      <c r="M156" s="121" t="str">
        <f t="shared" si="152"/>
        <v/>
      </c>
      <c r="N156" s="121" t="str">
        <f t="shared" si="152"/>
        <v/>
      </c>
      <c r="O156" s="121" t="str">
        <f t="shared" si="152"/>
        <v/>
      </c>
      <c r="P156" s="121" t="str">
        <f t="shared" si="152"/>
        <v/>
      </c>
      <c r="Q156" s="121" t="str">
        <f t="shared" si="152"/>
        <v/>
      </c>
      <c r="R156" s="121">
        <f t="shared" si="152"/>
        <v>21.13</v>
      </c>
      <c r="S156" s="117">
        <f t="shared" si="124"/>
        <v>6.22</v>
      </c>
      <c r="T156" s="118"/>
      <c r="U156" s="130">
        <f t="shared" si="30"/>
        <v>62.2</v>
      </c>
      <c r="V156" s="131"/>
    </row>
    <row r="157" ht="12.75" customHeight="1">
      <c r="A157" s="126" t="str">
        <f t="shared" si="21"/>
        <v>5.17</v>
      </c>
      <c r="B157" s="100" t="str">
        <f t="shared" si="22"/>
        <v>Borne</v>
      </c>
      <c r="C157" s="101">
        <f t="shared" ref="C157:D157" si="153">IF(C70="","",C70)</f>
        <v>10</v>
      </c>
      <c r="D157" s="101" t="str">
        <f t="shared" si="153"/>
        <v>unid.</v>
      </c>
      <c r="E157" s="121" t="str">
        <f t="shared" ref="E157:R157" si="154">IF(E70&gt;0,IF(AND($U70&lt;=E70,E70&lt;=$V70),E70,"excluído*"),"")</f>
        <v>excluído*</v>
      </c>
      <c r="F157" s="121">
        <f t="shared" si="154"/>
        <v>1.25</v>
      </c>
      <c r="G157" s="121">
        <f t="shared" si="154"/>
        <v>1.5</v>
      </c>
      <c r="H157" s="121">
        <f t="shared" si="154"/>
        <v>1.53</v>
      </c>
      <c r="I157" s="121">
        <f t="shared" si="154"/>
        <v>1.7</v>
      </c>
      <c r="J157" s="121" t="str">
        <f t="shared" si="154"/>
        <v/>
      </c>
      <c r="K157" s="121" t="str">
        <f t="shared" si="154"/>
        <v/>
      </c>
      <c r="L157" s="121" t="str">
        <f t="shared" si="154"/>
        <v/>
      </c>
      <c r="M157" s="121" t="str">
        <f t="shared" si="154"/>
        <v/>
      </c>
      <c r="N157" s="121" t="str">
        <f t="shared" si="154"/>
        <v/>
      </c>
      <c r="O157" s="121" t="str">
        <f t="shared" si="154"/>
        <v/>
      </c>
      <c r="P157" s="121" t="str">
        <f t="shared" si="154"/>
        <v/>
      </c>
      <c r="Q157" s="121" t="str">
        <f t="shared" si="154"/>
        <v/>
      </c>
      <c r="R157" s="121">
        <f t="shared" si="154"/>
        <v>14.74</v>
      </c>
      <c r="S157" s="117">
        <f t="shared" si="124"/>
        <v>4.14</v>
      </c>
      <c r="T157" s="118"/>
      <c r="U157" s="130">
        <f t="shared" si="30"/>
        <v>41.4</v>
      </c>
      <c r="V157" s="131"/>
    </row>
    <row r="158" ht="12.75" customHeight="1">
      <c r="A158" s="126" t="str">
        <f t="shared" si="21"/>
        <v>5.18</v>
      </c>
      <c r="B158" s="100" t="str">
        <f t="shared" si="22"/>
        <v>Hélice da unidade condensadora</v>
      </c>
      <c r="C158" s="101">
        <f t="shared" ref="C158:D158" si="155">IF(C71="","",C71)</f>
        <v>10</v>
      </c>
      <c r="D158" s="101" t="str">
        <f t="shared" si="155"/>
        <v>unid.</v>
      </c>
      <c r="E158" s="121" t="str">
        <f t="shared" ref="E158:R158" si="156">IF(E71&gt;0,IF(AND($U71&lt;=E71,E71&lt;=$V71),E71,"excluído*"),"")</f>
        <v>excluído*</v>
      </c>
      <c r="F158" s="121">
        <f t="shared" si="156"/>
        <v>180</v>
      </c>
      <c r="G158" s="121">
        <f t="shared" si="156"/>
        <v>261</v>
      </c>
      <c r="H158" s="121">
        <f t="shared" si="156"/>
        <v>339.89</v>
      </c>
      <c r="I158" s="121" t="str">
        <f t="shared" si="156"/>
        <v>excluído*</v>
      </c>
      <c r="J158" s="121" t="str">
        <f t="shared" si="156"/>
        <v/>
      </c>
      <c r="K158" s="121" t="str">
        <f t="shared" si="156"/>
        <v/>
      </c>
      <c r="L158" s="121" t="str">
        <f t="shared" si="156"/>
        <v/>
      </c>
      <c r="M158" s="121" t="str">
        <f t="shared" si="156"/>
        <v/>
      </c>
      <c r="N158" s="121" t="str">
        <f t="shared" si="156"/>
        <v/>
      </c>
      <c r="O158" s="121" t="str">
        <f t="shared" si="156"/>
        <v/>
      </c>
      <c r="P158" s="121" t="str">
        <f t="shared" si="156"/>
        <v/>
      </c>
      <c r="Q158" s="121" t="str">
        <f t="shared" si="156"/>
        <v/>
      </c>
      <c r="R158" s="121">
        <f t="shared" si="156"/>
        <v>293.68</v>
      </c>
      <c r="S158" s="117">
        <f t="shared" si="124"/>
        <v>268.64</v>
      </c>
      <c r="T158" s="118"/>
      <c r="U158" s="130">
        <f t="shared" si="30"/>
        <v>2686.4</v>
      </c>
      <c r="V158" s="131"/>
    </row>
    <row r="159" ht="12.75" customHeight="1">
      <c r="A159" s="126" t="str">
        <f t="shared" si="21"/>
        <v>5.19</v>
      </c>
      <c r="B159" s="100" t="str">
        <f t="shared" si="22"/>
        <v>Coxim do compressor</v>
      </c>
      <c r="C159" s="101">
        <f t="shared" ref="C159:D159" si="157">IF(C72="","",C72)</f>
        <v>10</v>
      </c>
      <c r="D159" s="101" t="str">
        <f t="shared" si="157"/>
        <v>unid.</v>
      </c>
      <c r="E159" s="121" t="str">
        <f t="shared" ref="E159:R159" si="158">IF(E72&gt;0,IF(AND($U72&lt;=E72,E72&lt;=$V72),E72,"excluído*"),"")</f>
        <v>excluído*</v>
      </c>
      <c r="F159" s="121">
        <f t="shared" si="158"/>
        <v>65.5</v>
      </c>
      <c r="G159" s="121" t="str">
        <f t="shared" si="158"/>
        <v>excluído*</v>
      </c>
      <c r="H159" s="121">
        <f t="shared" si="158"/>
        <v>40.47</v>
      </c>
      <c r="I159" s="121">
        <f t="shared" si="158"/>
        <v>54.45</v>
      </c>
      <c r="J159" s="121" t="str">
        <f t="shared" si="158"/>
        <v/>
      </c>
      <c r="K159" s="121" t="str">
        <f t="shared" si="158"/>
        <v/>
      </c>
      <c r="L159" s="121" t="str">
        <f t="shared" si="158"/>
        <v/>
      </c>
      <c r="M159" s="121" t="str">
        <f t="shared" si="158"/>
        <v/>
      </c>
      <c r="N159" s="121" t="str">
        <f t="shared" si="158"/>
        <v/>
      </c>
      <c r="O159" s="121" t="str">
        <f t="shared" si="158"/>
        <v/>
      </c>
      <c r="P159" s="121" t="str">
        <f t="shared" si="158"/>
        <v/>
      </c>
      <c r="Q159" s="121" t="str">
        <f t="shared" si="158"/>
        <v/>
      </c>
      <c r="R159" s="121">
        <f t="shared" si="158"/>
        <v>28.93</v>
      </c>
      <c r="S159" s="117">
        <f t="shared" si="124"/>
        <v>47.34</v>
      </c>
      <c r="T159" s="118"/>
      <c r="U159" s="130">
        <f t="shared" si="30"/>
        <v>473.4</v>
      </c>
      <c r="V159" s="131"/>
    </row>
    <row r="160" ht="12.75" customHeight="1">
      <c r="A160" s="126" t="str">
        <f t="shared" si="21"/>
        <v>5.20</v>
      </c>
      <c r="B160" s="100" t="str">
        <f t="shared" si="22"/>
        <v>Protetor do compressor</v>
      </c>
      <c r="C160" s="101">
        <f t="shared" ref="C160:D160" si="159">IF(C73="","",C73)</f>
        <v>10</v>
      </c>
      <c r="D160" s="101" t="str">
        <f t="shared" si="159"/>
        <v>unid.</v>
      </c>
      <c r="E160" s="121" t="str">
        <f t="shared" ref="E160:R160" si="160">IF(E73&gt;0,IF(AND($U73&lt;=E73,E73&lt;=$V73),E73,"excluído*"),"")</f>
        <v>excluído*</v>
      </c>
      <c r="F160" s="121">
        <f t="shared" si="160"/>
        <v>55</v>
      </c>
      <c r="G160" s="121" t="str">
        <f t="shared" si="160"/>
        <v>excluído*</v>
      </c>
      <c r="H160" s="121">
        <f t="shared" si="160"/>
        <v>63.25</v>
      </c>
      <c r="I160" s="121" t="str">
        <f t="shared" si="160"/>
        <v/>
      </c>
      <c r="J160" s="121" t="str">
        <f t="shared" si="160"/>
        <v/>
      </c>
      <c r="K160" s="121" t="str">
        <f t="shared" si="160"/>
        <v/>
      </c>
      <c r="L160" s="121" t="str">
        <f t="shared" si="160"/>
        <v/>
      </c>
      <c r="M160" s="121" t="str">
        <f t="shared" si="160"/>
        <v/>
      </c>
      <c r="N160" s="121" t="str">
        <f t="shared" si="160"/>
        <v/>
      </c>
      <c r="O160" s="121" t="str">
        <f t="shared" si="160"/>
        <v/>
      </c>
      <c r="P160" s="121" t="str">
        <f t="shared" si="160"/>
        <v/>
      </c>
      <c r="Q160" s="121" t="str">
        <f t="shared" si="160"/>
        <v/>
      </c>
      <c r="R160" s="121">
        <f t="shared" si="160"/>
        <v>86.51</v>
      </c>
      <c r="S160" s="117">
        <f t="shared" si="124"/>
        <v>68.25</v>
      </c>
      <c r="T160" s="118"/>
      <c r="U160" s="130">
        <f t="shared" si="30"/>
        <v>682.5</v>
      </c>
      <c r="V160" s="131"/>
    </row>
    <row r="161" ht="12.75" customHeight="1">
      <c r="A161" s="126" t="str">
        <f t="shared" si="21"/>
        <v>5.21</v>
      </c>
      <c r="B161" s="100" t="str">
        <f t="shared" si="22"/>
        <v>Tampa das válvulas</v>
      </c>
      <c r="C161" s="101">
        <f t="shared" ref="C161:D161" si="161">IF(C74="","",C74)</f>
        <v>10</v>
      </c>
      <c r="D161" s="101" t="str">
        <f t="shared" si="161"/>
        <v>unid.</v>
      </c>
      <c r="E161" s="121">
        <f t="shared" ref="E161:R161" si="162">IF(E74&gt;0,IF(AND($U74&lt;=E74,E74&lt;=$V74),E74,"excluído*"),"")</f>
        <v>50</v>
      </c>
      <c r="F161" s="121" t="str">
        <f t="shared" si="162"/>
        <v>excluído*</v>
      </c>
      <c r="G161" s="121">
        <f t="shared" si="162"/>
        <v>60</v>
      </c>
      <c r="H161" s="121" t="str">
        <f t="shared" si="162"/>
        <v/>
      </c>
      <c r="I161" s="121" t="str">
        <f t="shared" si="162"/>
        <v/>
      </c>
      <c r="J161" s="121" t="str">
        <f t="shared" si="162"/>
        <v/>
      </c>
      <c r="K161" s="121" t="str">
        <f t="shared" si="162"/>
        <v/>
      </c>
      <c r="L161" s="121" t="str">
        <f t="shared" si="162"/>
        <v/>
      </c>
      <c r="M161" s="121" t="str">
        <f t="shared" si="162"/>
        <v/>
      </c>
      <c r="N161" s="121" t="str">
        <f t="shared" si="162"/>
        <v/>
      </c>
      <c r="O161" s="121" t="str">
        <f t="shared" si="162"/>
        <v/>
      </c>
      <c r="P161" s="121" t="str">
        <f t="shared" si="162"/>
        <v/>
      </c>
      <c r="Q161" s="121" t="str">
        <f t="shared" si="162"/>
        <v/>
      </c>
      <c r="R161" s="121">
        <f t="shared" si="162"/>
        <v>40.3</v>
      </c>
      <c r="S161" s="117">
        <f t="shared" si="124"/>
        <v>50.1</v>
      </c>
      <c r="T161" s="118"/>
      <c r="U161" s="130">
        <f t="shared" si="30"/>
        <v>501</v>
      </c>
      <c r="V161" s="131"/>
    </row>
    <row r="162" ht="12.75" customHeight="1">
      <c r="A162" s="126" t="str">
        <f t="shared" si="21"/>
        <v>5.22</v>
      </c>
      <c r="B162" s="100" t="str">
        <f t="shared" si="22"/>
        <v>Válvula de serviço</v>
      </c>
      <c r="C162" s="101">
        <f t="shared" ref="C162:D162" si="163">IF(C75="","",C75)</f>
        <v>10</v>
      </c>
      <c r="D162" s="101" t="str">
        <f t="shared" si="163"/>
        <v>unid.</v>
      </c>
      <c r="E162" s="121" t="str">
        <f t="shared" ref="E162:R162" si="164">IF(E75&gt;0,IF(AND($U75&lt;=E75,E75&lt;=$V75),E75,"excluído*"),"")</f>
        <v>excluído*</v>
      </c>
      <c r="F162" s="121">
        <f t="shared" si="164"/>
        <v>18.5</v>
      </c>
      <c r="G162" s="121">
        <f t="shared" si="164"/>
        <v>41</v>
      </c>
      <c r="H162" s="121">
        <f t="shared" si="164"/>
        <v>72.67</v>
      </c>
      <c r="I162" s="121">
        <f t="shared" si="164"/>
        <v>59.99</v>
      </c>
      <c r="J162" s="121" t="str">
        <f t="shared" si="164"/>
        <v/>
      </c>
      <c r="K162" s="121" t="str">
        <f t="shared" si="164"/>
        <v/>
      </c>
      <c r="L162" s="121" t="str">
        <f t="shared" si="164"/>
        <v/>
      </c>
      <c r="M162" s="121" t="str">
        <f t="shared" si="164"/>
        <v/>
      </c>
      <c r="N162" s="121" t="str">
        <f t="shared" si="164"/>
        <v/>
      </c>
      <c r="O162" s="121" t="str">
        <f t="shared" si="164"/>
        <v/>
      </c>
      <c r="P162" s="121" t="str">
        <f t="shared" si="164"/>
        <v/>
      </c>
      <c r="Q162" s="121" t="str">
        <f t="shared" si="164"/>
        <v/>
      </c>
      <c r="R162" s="121">
        <f t="shared" si="164"/>
        <v>37.26</v>
      </c>
      <c r="S162" s="117">
        <f t="shared" si="124"/>
        <v>45.88</v>
      </c>
      <c r="T162" s="118"/>
      <c r="U162" s="130">
        <f t="shared" si="30"/>
        <v>458.8</v>
      </c>
      <c r="V162" s="131"/>
    </row>
    <row r="163" ht="12.75" customHeight="1">
      <c r="A163" s="126" t="str">
        <f t="shared" si="21"/>
        <v>5.23</v>
      </c>
      <c r="B163" s="100" t="str">
        <f t="shared" si="22"/>
        <v>Suporte das válvulas</v>
      </c>
      <c r="C163" s="101">
        <f t="shared" ref="C163:D163" si="165">IF(C76="","",C76)</f>
        <v>10</v>
      </c>
      <c r="D163" s="101" t="str">
        <f t="shared" si="165"/>
        <v>unid.</v>
      </c>
      <c r="E163" s="121" t="str">
        <f t="shared" ref="E163:R163" si="166">IF(E76&gt;0,IF(AND($U76&lt;=E76,E76&lt;=$V76),E76,"excluído*"),"")</f>
        <v>excluído*</v>
      </c>
      <c r="F163" s="121" t="str">
        <f t="shared" si="166"/>
        <v/>
      </c>
      <c r="G163" s="121">
        <f t="shared" si="166"/>
        <v>5.44</v>
      </c>
      <c r="H163" s="121">
        <f t="shared" si="166"/>
        <v>5.17</v>
      </c>
      <c r="I163" s="121" t="str">
        <f t="shared" si="166"/>
        <v/>
      </c>
      <c r="J163" s="121" t="str">
        <f t="shared" si="166"/>
        <v/>
      </c>
      <c r="K163" s="121" t="str">
        <f t="shared" si="166"/>
        <v/>
      </c>
      <c r="L163" s="121" t="str">
        <f t="shared" si="166"/>
        <v/>
      </c>
      <c r="M163" s="121" t="str">
        <f t="shared" si="166"/>
        <v/>
      </c>
      <c r="N163" s="121" t="str">
        <f t="shared" si="166"/>
        <v/>
      </c>
      <c r="O163" s="121" t="str">
        <f t="shared" si="166"/>
        <v/>
      </c>
      <c r="P163" s="121" t="str">
        <f t="shared" si="166"/>
        <v/>
      </c>
      <c r="Q163" s="121" t="str">
        <f t="shared" si="166"/>
        <v/>
      </c>
      <c r="R163" s="121">
        <f t="shared" si="166"/>
        <v>15.51</v>
      </c>
      <c r="S163" s="117">
        <f t="shared" si="124"/>
        <v>8.71</v>
      </c>
      <c r="T163" s="118"/>
      <c r="U163" s="130">
        <f t="shared" si="30"/>
        <v>87.1</v>
      </c>
      <c r="V163" s="131"/>
    </row>
    <row r="164" ht="12.75" customHeight="1">
      <c r="A164" s="126" t="str">
        <f t="shared" si="21"/>
        <v>5.24</v>
      </c>
      <c r="B164" s="100" t="str">
        <f t="shared" si="22"/>
        <v>Tampa lateral</v>
      </c>
      <c r="C164" s="101">
        <f t="shared" ref="C164:D164" si="167">IF(C77="","",C77)</f>
        <v>10</v>
      </c>
      <c r="D164" s="101" t="str">
        <f t="shared" si="167"/>
        <v>unid.</v>
      </c>
      <c r="E164" s="121" t="str">
        <f t="shared" ref="E164:R164" si="168">IF(E77&gt;0,IF(AND($U77&lt;=E77,E77&lt;=$V77),E77,"excluído*"),"")</f>
        <v>excluído*</v>
      </c>
      <c r="F164" s="121" t="str">
        <f t="shared" si="168"/>
        <v/>
      </c>
      <c r="G164" s="121">
        <f t="shared" si="168"/>
        <v>109.99</v>
      </c>
      <c r="H164" s="121">
        <f t="shared" si="168"/>
        <v>95.55</v>
      </c>
      <c r="I164" s="121">
        <f t="shared" si="168"/>
        <v>86.99</v>
      </c>
      <c r="J164" s="121" t="str">
        <f t="shared" si="168"/>
        <v/>
      </c>
      <c r="K164" s="121" t="str">
        <f t="shared" si="168"/>
        <v/>
      </c>
      <c r="L164" s="121" t="str">
        <f t="shared" si="168"/>
        <v/>
      </c>
      <c r="M164" s="121" t="str">
        <f t="shared" si="168"/>
        <v/>
      </c>
      <c r="N164" s="121" t="str">
        <f t="shared" si="168"/>
        <v/>
      </c>
      <c r="O164" s="121" t="str">
        <f t="shared" si="168"/>
        <v/>
      </c>
      <c r="P164" s="121" t="str">
        <f t="shared" si="168"/>
        <v/>
      </c>
      <c r="Q164" s="121" t="str">
        <f t="shared" si="168"/>
        <v/>
      </c>
      <c r="R164" s="121">
        <f t="shared" si="168"/>
        <v>80.45</v>
      </c>
      <c r="S164" s="117">
        <f t="shared" si="124"/>
        <v>93.25</v>
      </c>
      <c r="T164" s="118"/>
      <c r="U164" s="130">
        <f t="shared" si="30"/>
        <v>932.5</v>
      </c>
      <c r="V164" s="131"/>
    </row>
    <row r="165" ht="12.75" customHeight="1">
      <c r="A165" s="126" t="str">
        <f t="shared" si="21"/>
        <v>5.25</v>
      </c>
      <c r="B165" s="100" t="str">
        <f t="shared" si="22"/>
        <v>Capacitor</v>
      </c>
      <c r="C165" s="101">
        <f t="shared" ref="C165:D165" si="169">IF(C78="","",C78)</f>
        <v>10</v>
      </c>
      <c r="D165" s="101" t="str">
        <f t="shared" si="169"/>
        <v>unid.</v>
      </c>
      <c r="E165" s="121" t="str">
        <f t="shared" ref="E165:R165" si="170">IF(E78&gt;0,IF(AND($U78&lt;=E78,E78&lt;=$V78),E78,"excluído*"),"")</f>
        <v>excluído*</v>
      </c>
      <c r="F165" s="121">
        <f t="shared" si="170"/>
        <v>25.2</v>
      </c>
      <c r="G165" s="121">
        <f t="shared" si="170"/>
        <v>18.25</v>
      </c>
      <c r="H165" s="121">
        <f t="shared" si="170"/>
        <v>18.8</v>
      </c>
      <c r="I165" s="121">
        <f t="shared" si="170"/>
        <v>19.6</v>
      </c>
      <c r="J165" s="121" t="str">
        <f t="shared" si="170"/>
        <v/>
      </c>
      <c r="K165" s="121" t="str">
        <f t="shared" si="170"/>
        <v/>
      </c>
      <c r="L165" s="121" t="str">
        <f t="shared" si="170"/>
        <v/>
      </c>
      <c r="M165" s="121" t="str">
        <f t="shared" si="170"/>
        <v/>
      </c>
      <c r="N165" s="121" t="str">
        <f t="shared" si="170"/>
        <v/>
      </c>
      <c r="O165" s="121" t="str">
        <f t="shared" si="170"/>
        <v/>
      </c>
      <c r="P165" s="121" t="str">
        <f t="shared" si="170"/>
        <v/>
      </c>
      <c r="Q165" s="121" t="str">
        <f t="shared" si="170"/>
        <v/>
      </c>
      <c r="R165" s="121">
        <f t="shared" si="170"/>
        <v>45.51</v>
      </c>
      <c r="S165" s="117">
        <f t="shared" si="124"/>
        <v>25.47</v>
      </c>
      <c r="T165" s="118"/>
      <c r="U165" s="130">
        <f t="shared" si="30"/>
        <v>254.7</v>
      </c>
      <c r="V165" s="131"/>
    </row>
    <row r="166" ht="12.75" customHeight="1">
      <c r="A166" s="126" t="str">
        <f t="shared" si="21"/>
        <v>5.26</v>
      </c>
      <c r="B166" s="100" t="str">
        <f t="shared" si="22"/>
        <v>Compressor</v>
      </c>
      <c r="C166" s="101">
        <f t="shared" ref="C166:D166" si="171">IF(C79="","",C79)</f>
        <v>10</v>
      </c>
      <c r="D166" s="101" t="str">
        <f t="shared" si="171"/>
        <v>unid.</v>
      </c>
      <c r="E166" s="121" t="str">
        <f t="shared" ref="E166:R166" si="172">IF(E79&gt;0,IF(AND($U79&lt;=E79,E79&lt;=$V79),E79,"excluído*"),"")</f>
        <v>excluído*</v>
      </c>
      <c r="F166" s="121" t="str">
        <f t="shared" si="172"/>
        <v/>
      </c>
      <c r="G166" s="121">
        <f t="shared" si="172"/>
        <v>565.9</v>
      </c>
      <c r="H166" s="121">
        <f t="shared" si="172"/>
        <v>850.76</v>
      </c>
      <c r="I166" s="121">
        <f t="shared" si="172"/>
        <v>874.99</v>
      </c>
      <c r="J166" s="121" t="str">
        <f t="shared" si="172"/>
        <v/>
      </c>
      <c r="K166" s="121" t="str">
        <f t="shared" si="172"/>
        <v/>
      </c>
      <c r="L166" s="121" t="str">
        <f t="shared" si="172"/>
        <v/>
      </c>
      <c r="M166" s="121" t="str">
        <f t="shared" si="172"/>
        <v/>
      </c>
      <c r="N166" s="121" t="str">
        <f t="shared" si="172"/>
        <v/>
      </c>
      <c r="O166" s="121" t="str">
        <f t="shared" si="172"/>
        <v/>
      </c>
      <c r="P166" s="121" t="str">
        <f t="shared" si="172"/>
        <v/>
      </c>
      <c r="Q166" s="121" t="str">
        <f t="shared" si="172"/>
        <v/>
      </c>
      <c r="R166" s="121" t="str">
        <f t="shared" si="172"/>
        <v/>
      </c>
      <c r="S166" s="117">
        <f t="shared" si="124"/>
        <v>763.88</v>
      </c>
      <c r="T166" s="118"/>
      <c r="U166" s="130">
        <f t="shared" si="30"/>
        <v>7638.8</v>
      </c>
      <c r="V166" s="131"/>
    </row>
    <row r="167" ht="12.75" customHeight="1">
      <c r="A167" s="126" t="str">
        <f t="shared" si="21"/>
        <v>5.27</v>
      </c>
      <c r="B167" s="100" t="str">
        <f t="shared" si="22"/>
        <v>Grade traseira</v>
      </c>
      <c r="C167" s="101">
        <f t="shared" ref="C167:D167" si="173">IF(C80="","",C80)</f>
        <v>10</v>
      </c>
      <c r="D167" s="101" t="str">
        <f t="shared" si="173"/>
        <v>unid.</v>
      </c>
      <c r="E167" s="121">
        <f t="shared" ref="E167:R167" si="174">IF(E80&gt;0,IF(AND($U80&lt;=E80,E80&lt;=$V80),E80,"excluído*"),"")</f>
        <v>130</v>
      </c>
      <c r="F167" s="121" t="str">
        <f t="shared" si="174"/>
        <v/>
      </c>
      <c r="G167" s="121" t="str">
        <f t="shared" si="174"/>
        <v>excluído*</v>
      </c>
      <c r="H167" s="121">
        <f t="shared" si="174"/>
        <v>159.1</v>
      </c>
      <c r="I167" s="121" t="str">
        <f t="shared" si="174"/>
        <v/>
      </c>
      <c r="J167" s="121" t="str">
        <f t="shared" si="174"/>
        <v/>
      </c>
      <c r="K167" s="121" t="str">
        <f t="shared" si="174"/>
        <v/>
      </c>
      <c r="L167" s="121" t="str">
        <f t="shared" si="174"/>
        <v/>
      </c>
      <c r="M167" s="121" t="str">
        <f t="shared" si="174"/>
        <v/>
      </c>
      <c r="N167" s="121" t="str">
        <f t="shared" si="174"/>
        <v/>
      </c>
      <c r="O167" s="121" t="str">
        <f t="shared" si="174"/>
        <v/>
      </c>
      <c r="P167" s="121" t="str">
        <f t="shared" si="174"/>
        <v/>
      </c>
      <c r="Q167" s="121" t="str">
        <f t="shared" si="174"/>
        <v/>
      </c>
      <c r="R167" s="121" t="str">
        <f t="shared" si="174"/>
        <v>excluído*</v>
      </c>
      <c r="S167" s="117">
        <f t="shared" si="124"/>
        <v>144.55</v>
      </c>
      <c r="T167" s="118"/>
      <c r="U167" s="130">
        <f t="shared" si="30"/>
        <v>1445.5</v>
      </c>
      <c r="V167" s="131"/>
    </row>
    <row r="168" ht="12.75" customHeight="1">
      <c r="A168" s="126" t="str">
        <f t="shared" si="21"/>
        <v>5.28</v>
      </c>
      <c r="B168" s="100" t="str">
        <f t="shared" si="22"/>
        <v>Tampa superior condensadora</v>
      </c>
      <c r="C168" s="101">
        <f t="shared" ref="C168:D168" si="175">IF(C81="","",C81)</f>
        <v>10</v>
      </c>
      <c r="D168" s="101" t="str">
        <f t="shared" si="175"/>
        <v>unid.</v>
      </c>
      <c r="E168" s="121" t="str">
        <f t="shared" ref="E168:R168" si="176">IF(E81&gt;0,IF(AND($U81&lt;=E81,E81&lt;=$V81),E81,"excluído*"),"")</f>
        <v>excluído*</v>
      </c>
      <c r="F168" s="121" t="str">
        <f t="shared" si="176"/>
        <v/>
      </c>
      <c r="G168" s="121">
        <f t="shared" si="176"/>
        <v>125</v>
      </c>
      <c r="H168" s="121">
        <f t="shared" si="176"/>
        <v>103.8</v>
      </c>
      <c r="I168" s="121">
        <f t="shared" si="176"/>
        <v>109.26</v>
      </c>
      <c r="J168" s="121" t="str">
        <f t="shared" si="176"/>
        <v/>
      </c>
      <c r="K168" s="121" t="str">
        <f t="shared" si="176"/>
        <v/>
      </c>
      <c r="L168" s="121" t="str">
        <f t="shared" si="176"/>
        <v/>
      </c>
      <c r="M168" s="121" t="str">
        <f t="shared" si="176"/>
        <v/>
      </c>
      <c r="N168" s="121" t="str">
        <f t="shared" si="176"/>
        <v/>
      </c>
      <c r="O168" s="121" t="str">
        <f t="shared" si="176"/>
        <v/>
      </c>
      <c r="P168" s="121" t="str">
        <f t="shared" si="176"/>
        <v/>
      </c>
      <c r="Q168" s="121" t="str">
        <f t="shared" si="176"/>
        <v/>
      </c>
      <c r="R168" s="121">
        <f t="shared" si="176"/>
        <v>135.65</v>
      </c>
      <c r="S168" s="117">
        <f t="shared" si="124"/>
        <v>118.43</v>
      </c>
      <c r="T168" s="118"/>
      <c r="U168" s="130">
        <f t="shared" si="30"/>
        <v>1184.3</v>
      </c>
      <c r="V168" s="131"/>
    </row>
    <row r="169" ht="12.75" customHeight="1">
      <c r="A169" s="126" t="str">
        <f t="shared" si="21"/>
        <v>5.29</v>
      </c>
      <c r="B169" s="100" t="str">
        <f t="shared" si="22"/>
        <v>Suporte do motor condensadora</v>
      </c>
      <c r="C169" s="101">
        <f t="shared" ref="C169:D169" si="177">IF(C82="","",C82)</f>
        <v>10</v>
      </c>
      <c r="D169" s="101" t="str">
        <f t="shared" si="177"/>
        <v>unid.</v>
      </c>
      <c r="E169" s="121" t="str">
        <f t="shared" ref="E169:R169" si="178">IF(E82&gt;0,IF(AND($U82&lt;=E82,E82&lt;=$V82),E82,"excluído*"),"")</f>
        <v>excluído*</v>
      </c>
      <c r="F169" s="121" t="str">
        <f t="shared" si="178"/>
        <v/>
      </c>
      <c r="G169" s="121" t="str">
        <f t="shared" si="178"/>
        <v>excluído*</v>
      </c>
      <c r="H169" s="121">
        <f t="shared" si="178"/>
        <v>133.96</v>
      </c>
      <c r="I169" s="121">
        <f t="shared" si="178"/>
        <v>90</v>
      </c>
      <c r="J169" s="121" t="str">
        <f t="shared" si="178"/>
        <v/>
      </c>
      <c r="K169" s="121" t="str">
        <f t="shared" si="178"/>
        <v/>
      </c>
      <c r="L169" s="121" t="str">
        <f t="shared" si="178"/>
        <v/>
      </c>
      <c r="M169" s="121" t="str">
        <f t="shared" si="178"/>
        <v/>
      </c>
      <c r="N169" s="121" t="str">
        <f t="shared" si="178"/>
        <v/>
      </c>
      <c r="O169" s="121" t="str">
        <f t="shared" si="178"/>
        <v/>
      </c>
      <c r="P169" s="121" t="str">
        <f t="shared" si="178"/>
        <v/>
      </c>
      <c r="Q169" s="121" t="str">
        <f t="shared" si="178"/>
        <v/>
      </c>
      <c r="R169" s="121">
        <f t="shared" si="178"/>
        <v>103.5</v>
      </c>
      <c r="S169" s="117">
        <f t="shared" si="124"/>
        <v>109.15</v>
      </c>
      <c r="T169" s="118"/>
      <c r="U169" s="130">
        <f t="shared" si="30"/>
        <v>1091.5</v>
      </c>
      <c r="V169" s="131"/>
    </row>
    <row r="170" ht="12.75" customHeight="1">
      <c r="A170" s="126" t="str">
        <f t="shared" si="21"/>
        <v>5.30</v>
      </c>
      <c r="B170" s="100" t="str">
        <f t="shared" si="22"/>
        <v>Motor ventilador condensadora</v>
      </c>
      <c r="C170" s="101">
        <f t="shared" ref="C170:D170" si="179">IF(C83="","",C83)</f>
        <v>10</v>
      </c>
      <c r="D170" s="101" t="str">
        <f t="shared" si="179"/>
        <v>unid.</v>
      </c>
      <c r="E170" s="121" t="str">
        <f t="shared" ref="E170:R170" si="180">IF(E83&gt;0,IF(AND($U83&lt;=E83,E83&lt;=$V83),E83,"excluído*"),"")</f>
        <v>excluído*</v>
      </c>
      <c r="F170" s="121">
        <f t="shared" si="180"/>
        <v>380</v>
      </c>
      <c r="G170" s="121" t="str">
        <f t="shared" si="180"/>
        <v>excluído*</v>
      </c>
      <c r="H170" s="121">
        <f t="shared" si="180"/>
        <v>294.16</v>
      </c>
      <c r="I170" s="121">
        <f t="shared" si="180"/>
        <v>488</v>
      </c>
      <c r="J170" s="121" t="str">
        <f t="shared" si="180"/>
        <v/>
      </c>
      <c r="K170" s="121" t="str">
        <f t="shared" si="180"/>
        <v/>
      </c>
      <c r="L170" s="121" t="str">
        <f t="shared" si="180"/>
        <v/>
      </c>
      <c r="M170" s="121" t="str">
        <f t="shared" si="180"/>
        <v/>
      </c>
      <c r="N170" s="121" t="str">
        <f t="shared" si="180"/>
        <v/>
      </c>
      <c r="O170" s="121" t="str">
        <f t="shared" si="180"/>
        <v/>
      </c>
      <c r="P170" s="121" t="str">
        <f t="shared" si="180"/>
        <v/>
      </c>
      <c r="Q170" s="121" t="str">
        <f t="shared" si="180"/>
        <v/>
      </c>
      <c r="R170" s="121">
        <f t="shared" si="180"/>
        <v>382.66</v>
      </c>
      <c r="S170" s="117">
        <f t="shared" si="124"/>
        <v>386.21</v>
      </c>
      <c r="T170" s="118"/>
      <c r="U170" s="130">
        <f t="shared" si="30"/>
        <v>3862.1</v>
      </c>
      <c r="V170" s="131"/>
    </row>
    <row r="171" ht="12.75" customHeight="1">
      <c r="A171" s="126" t="str">
        <f t="shared" si="21"/>
        <v>5.31</v>
      </c>
      <c r="B171" s="100" t="str">
        <f t="shared" si="22"/>
        <v>Reles</v>
      </c>
      <c r="C171" s="101">
        <f t="shared" ref="C171:D171" si="181">IF(C84="","",C84)</f>
        <v>10</v>
      </c>
      <c r="D171" s="101" t="str">
        <f t="shared" si="181"/>
        <v>unid.</v>
      </c>
      <c r="E171" s="121" t="str">
        <f t="shared" ref="E171:R171" si="182">IF(E84&gt;0,IF(AND($U84&lt;=E84,E84&lt;=$V84),E84,"excluído*"),"")</f>
        <v>excluído*</v>
      </c>
      <c r="F171" s="121" t="str">
        <f t="shared" si="182"/>
        <v>excluído*</v>
      </c>
      <c r="G171" s="121">
        <f t="shared" si="182"/>
        <v>79.99</v>
      </c>
      <c r="H171" s="121">
        <f t="shared" si="182"/>
        <v>49.9</v>
      </c>
      <c r="I171" s="121">
        <f t="shared" si="182"/>
        <v>68</v>
      </c>
      <c r="J171" s="121" t="str">
        <f t="shared" si="182"/>
        <v/>
      </c>
      <c r="K171" s="121" t="str">
        <f t="shared" si="182"/>
        <v/>
      </c>
      <c r="L171" s="121" t="str">
        <f t="shared" si="182"/>
        <v/>
      </c>
      <c r="M171" s="121" t="str">
        <f t="shared" si="182"/>
        <v/>
      </c>
      <c r="N171" s="121" t="str">
        <f t="shared" si="182"/>
        <v/>
      </c>
      <c r="O171" s="121" t="str">
        <f t="shared" si="182"/>
        <v/>
      </c>
      <c r="P171" s="121" t="str">
        <f t="shared" si="182"/>
        <v/>
      </c>
      <c r="Q171" s="121" t="str">
        <f t="shared" si="182"/>
        <v/>
      </c>
      <c r="R171" s="121">
        <f t="shared" si="182"/>
        <v>72.8</v>
      </c>
      <c r="S171" s="117">
        <f t="shared" si="124"/>
        <v>67.67</v>
      </c>
      <c r="T171" s="118"/>
      <c r="U171" s="130">
        <f t="shared" si="30"/>
        <v>676.7</v>
      </c>
      <c r="V171" s="131"/>
    </row>
    <row r="172" ht="12.75" customHeight="1">
      <c r="A172" s="134">
        <f t="shared" si="21"/>
        <v>6</v>
      </c>
      <c r="B172" s="135" t="str">
        <f t="shared" si="22"/>
        <v>Taxa de manutenção corretiva por conjunto de equipamento reparado</v>
      </c>
      <c r="C172" s="136">
        <f t="shared" ref="C172:D172" si="183">IF(C85="","",C85)</f>
        <v>223</v>
      </c>
      <c r="D172" s="136" t="str">
        <f t="shared" si="183"/>
        <v>unid.</v>
      </c>
      <c r="E172" s="137">
        <f t="shared" ref="E172:R172" si="184">IF(E85&gt;0,IF(AND($U85&lt;=E85,E85&lt;=$V85),E85,"excluído*"),"")</f>
        <v>345</v>
      </c>
      <c r="F172" s="137">
        <f t="shared" si="184"/>
        <v>285</v>
      </c>
      <c r="G172" s="137" t="str">
        <f t="shared" si="184"/>
        <v/>
      </c>
      <c r="H172" s="137" t="str">
        <f t="shared" si="184"/>
        <v/>
      </c>
      <c r="I172" s="137" t="str">
        <f t="shared" si="184"/>
        <v/>
      </c>
      <c r="J172" s="137" t="str">
        <f t="shared" si="184"/>
        <v/>
      </c>
      <c r="K172" s="137" t="str">
        <f t="shared" si="184"/>
        <v/>
      </c>
      <c r="L172" s="137" t="str">
        <f t="shared" si="184"/>
        <v/>
      </c>
      <c r="M172" s="137" t="str">
        <f t="shared" si="184"/>
        <v/>
      </c>
      <c r="N172" s="137" t="str">
        <f t="shared" si="184"/>
        <v/>
      </c>
      <c r="O172" s="137" t="str">
        <f t="shared" si="184"/>
        <v/>
      </c>
      <c r="P172" s="137" t="str">
        <f t="shared" si="184"/>
        <v/>
      </c>
      <c r="Q172" s="137" t="str">
        <f t="shared" si="184"/>
        <v/>
      </c>
      <c r="R172" s="137" t="str">
        <f t="shared" si="184"/>
        <v>excluído*</v>
      </c>
      <c r="S172" s="154">
        <f t="shared" si="124"/>
        <v>315</v>
      </c>
      <c r="T172" s="155"/>
      <c r="U172" s="138">
        <f t="shared" si="30"/>
        <v>70245</v>
      </c>
      <c r="V172" s="140"/>
    </row>
    <row r="173" ht="12.75" customHeight="1">
      <c r="C173" s="147"/>
      <c r="D173" s="147"/>
    </row>
    <row r="174">
      <c r="A174" s="141" t="s">
        <v>168</v>
      </c>
      <c r="B174" s="156"/>
      <c r="C174" s="157"/>
      <c r="D174" s="157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45">
        <f>SUM(U93:U172)</f>
        <v>1022603.66</v>
      </c>
      <c r="V174" s="146"/>
    </row>
    <row r="175" ht="12.75" customHeight="1">
      <c r="C175" s="147"/>
      <c r="D175" s="147"/>
    </row>
    <row r="176" ht="20.25" customHeight="1">
      <c r="A176" s="141" t="s">
        <v>160</v>
      </c>
      <c r="B176" s="142"/>
      <c r="C176" s="143"/>
      <c r="D176" s="143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2"/>
      <c r="T176" s="142"/>
      <c r="U176" s="145">
        <f>SUM(U93,U95,U98,U113,U115:U120,U172)</f>
        <v>595855.86</v>
      </c>
      <c r="V176" s="146"/>
    </row>
    <row r="177" ht="12.75" customHeight="1">
      <c r="C177" s="147"/>
      <c r="D177" s="14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</row>
    <row r="178" ht="19.5" customHeight="1">
      <c r="A178" s="141" t="s">
        <v>161</v>
      </c>
      <c r="B178" s="142"/>
      <c r="C178" s="143"/>
      <c r="D178" s="143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2"/>
      <c r="T178" s="142"/>
      <c r="U178" s="145">
        <f>SUM(U96:U97,U99:U112,U122:U171)</f>
        <v>426747.8</v>
      </c>
      <c r="V178" s="146"/>
    </row>
  </sheetData>
  <mergeCells count="164">
    <mergeCell ref="S88:T88"/>
    <mergeCell ref="U88:V88"/>
    <mergeCell ref="S89:T89"/>
    <mergeCell ref="U89:V89"/>
    <mergeCell ref="A90:A91"/>
    <mergeCell ref="S90:T90"/>
    <mergeCell ref="U90:V90"/>
    <mergeCell ref="S91:T91"/>
    <mergeCell ref="U91:V91"/>
    <mergeCell ref="S93:T93"/>
    <mergeCell ref="U93:V93"/>
    <mergeCell ref="S95:T95"/>
    <mergeCell ref="U95:V95"/>
    <mergeCell ref="U96:V96"/>
    <mergeCell ref="S96:T96"/>
    <mergeCell ref="S97:T97"/>
    <mergeCell ref="S98:T98"/>
    <mergeCell ref="S99:T99"/>
    <mergeCell ref="S100:T100"/>
    <mergeCell ref="S101:T101"/>
    <mergeCell ref="S102:T102"/>
    <mergeCell ref="U97:V97"/>
    <mergeCell ref="U98:V98"/>
    <mergeCell ref="U99:V99"/>
    <mergeCell ref="U100:V100"/>
    <mergeCell ref="U101:V101"/>
    <mergeCell ref="U102:V102"/>
    <mergeCell ref="U103:V103"/>
    <mergeCell ref="S103:T103"/>
    <mergeCell ref="S104:T104"/>
    <mergeCell ref="S105:T105"/>
    <mergeCell ref="S106:T106"/>
    <mergeCell ref="S107:T107"/>
    <mergeCell ref="S108:T108"/>
    <mergeCell ref="S109:T109"/>
    <mergeCell ref="U111:V111"/>
    <mergeCell ref="U112:V112"/>
    <mergeCell ref="U113:V113"/>
    <mergeCell ref="U115:V115"/>
    <mergeCell ref="U116:V116"/>
    <mergeCell ref="U117:V117"/>
    <mergeCell ref="U118:V118"/>
    <mergeCell ref="U104:V104"/>
    <mergeCell ref="U105:V105"/>
    <mergeCell ref="U106:V106"/>
    <mergeCell ref="U107:V107"/>
    <mergeCell ref="U108:V108"/>
    <mergeCell ref="U109:V109"/>
    <mergeCell ref="U110:V110"/>
    <mergeCell ref="U142:V142"/>
    <mergeCell ref="U143:V143"/>
    <mergeCell ref="U134:V134"/>
    <mergeCell ref="U135:V135"/>
    <mergeCell ref="U136:V136"/>
    <mergeCell ref="U137:V137"/>
    <mergeCell ref="U138:V138"/>
    <mergeCell ref="U139:V139"/>
    <mergeCell ref="U141:V141"/>
    <mergeCell ref="S110:T110"/>
    <mergeCell ref="S111:T111"/>
    <mergeCell ref="S112:T112"/>
    <mergeCell ref="S113:T113"/>
    <mergeCell ref="S115:T115"/>
    <mergeCell ref="S116:T116"/>
    <mergeCell ref="S117:T117"/>
    <mergeCell ref="S118:T118"/>
    <mergeCell ref="S119:T119"/>
    <mergeCell ref="U119:V119"/>
    <mergeCell ref="S120:T120"/>
    <mergeCell ref="U120:V120"/>
    <mergeCell ref="S122:T122"/>
    <mergeCell ref="U122:V122"/>
    <mergeCell ref="S123:T123"/>
    <mergeCell ref="U123:V123"/>
    <mergeCell ref="S124:T124"/>
    <mergeCell ref="U124:V124"/>
    <mergeCell ref="S125:T125"/>
    <mergeCell ref="U125:V125"/>
    <mergeCell ref="U126:V126"/>
    <mergeCell ref="S126:T126"/>
    <mergeCell ref="S127:T127"/>
    <mergeCell ref="S128:T128"/>
    <mergeCell ref="S129:T129"/>
    <mergeCell ref="S130:T130"/>
    <mergeCell ref="S131:T131"/>
    <mergeCell ref="S132:T132"/>
    <mergeCell ref="U127:V127"/>
    <mergeCell ref="U128:V128"/>
    <mergeCell ref="U129:V129"/>
    <mergeCell ref="U130:V130"/>
    <mergeCell ref="U131:V131"/>
    <mergeCell ref="U132:V132"/>
    <mergeCell ref="U133:V133"/>
    <mergeCell ref="S133:T133"/>
    <mergeCell ref="S134:T134"/>
    <mergeCell ref="S135:T135"/>
    <mergeCell ref="S136:T136"/>
    <mergeCell ref="S137:T137"/>
    <mergeCell ref="S138:T138"/>
    <mergeCell ref="S139:T139"/>
    <mergeCell ref="S141:T141"/>
    <mergeCell ref="S142:T142"/>
    <mergeCell ref="S143:T143"/>
    <mergeCell ref="S144:T144"/>
    <mergeCell ref="U144:V144"/>
    <mergeCell ref="S145:T145"/>
    <mergeCell ref="U145:V145"/>
    <mergeCell ref="U171:V171"/>
    <mergeCell ref="U172:V172"/>
    <mergeCell ref="U174:V174"/>
    <mergeCell ref="U176:V176"/>
    <mergeCell ref="U178:V178"/>
    <mergeCell ref="U164:V164"/>
    <mergeCell ref="U165:V165"/>
    <mergeCell ref="U166:V166"/>
    <mergeCell ref="U167:V167"/>
    <mergeCell ref="U168:V168"/>
    <mergeCell ref="U169:V169"/>
    <mergeCell ref="U170:V170"/>
    <mergeCell ref="S146:T146"/>
    <mergeCell ref="U146:V146"/>
    <mergeCell ref="S147:T147"/>
    <mergeCell ref="U147:V147"/>
    <mergeCell ref="S148:T148"/>
    <mergeCell ref="U148:V148"/>
    <mergeCell ref="U149:V149"/>
    <mergeCell ref="S149:T149"/>
    <mergeCell ref="S150:T150"/>
    <mergeCell ref="S151:T151"/>
    <mergeCell ref="S152:T152"/>
    <mergeCell ref="S153:T153"/>
    <mergeCell ref="S154:T154"/>
    <mergeCell ref="S155:T155"/>
    <mergeCell ref="U150:V150"/>
    <mergeCell ref="U151:V151"/>
    <mergeCell ref="U152:V152"/>
    <mergeCell ref="U153:V153"/>
    <mergeCell ref="U154:V154"/>
    <mergeCell ref="U155:V155"/>
    <mergeCell ref="U156:V156"/>
    <mergeCell ref="S156:T156"/>
    <mergeCell ref="S157:T157"/>
    <mergeCell ref="S158:T158"/>
    <mergeCell ref="S159:T159"/>
    <mergeCell ref="S160:T160"/>
    <mergeCell ref="S161:T161"/>
    <mergeCell ref="S162:T162"/>
    <mergeCell ref="U157:V157"/>
    <mergeCell ref="U158:V158"/>
    <mergeCell ref="U159:V159"/>
    <mergeCell ref="U160:V160"/>
    <mergeCell ref="U161:V161"/>
    <mergeCell ref="U162:V162"/>
    <mergeCell ref="U163:V163"/>
    <mergeCell ref="S170:T170"/>
    <mergeCell ref="S171:T171"/>
    <mergeCell ref="S172:T172"/>
    <mergeCell ref="S163:T163"/>
    <mergeCell ref="S164:T164"/>
    <mergeCell ref="S165:T165"/>
    <mergeCell ref="S166:T166"/>
    <mergeCell ref="S167:T167"/>
    <mergeCell ref="S168:T168"/>
    <mergeCell ref="S169:T169"/>
  </mergeCells>
  <printOptions verticalCentered="1"/>
  <pageMargins bottom="0.75" footer="0.0" header="0.0" left="0.7" right="0.7" top="0.75"/>
  <pageSetup orientation="portrait"/>
  <headerFooter>
    <oddHeader>&amp;L&amp;F&amp;R&amp;A</oddHeader>
    <oddFooter>&amp;CCálculo do Desvio Padrão para obtenção do Valor Mínimo e Máximo a serem aceitos na estimativa </oddFooter>
  </headerFooter>
  <rowBreaks count="1" manualBreakCount="1">
    <brk id="86" man="1"/>
  </rowBreaks>
  <colBreaks count="2" manualBreakCount="2">
    <brk man="1"/>
    <brk id="2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14"/>
    <col customWidth="1" min="2" max="2" width="34.14"/>
    <col customWidth="1" min="3" max="3" width="7.14"/>
    <col customWidth="1" min="4" max="4" width="9.71"/>
    <col customWidth="1" min="5" max="6" width="9.0"/>
    <col customWidth="1" min="7" max="7" width="9.14"/>
    <col customWidth="1" min="8" max="9" width="8.71"/>
    <col customWidth="1" min="10" max="18" width="9.0"/>
    <col customWidth="1" min="19" max="19" width="15.57"/>
    <col customWidth="1" min="20" max="20" width="8.71"/>
    <col customWidth="1" min="21" max="21" width="16.71"/>
    <col customWidth="1" min="22" max="22" width="9.57"/>
    <col customWidth="1" min="23" max="30" width="8.0"/>
  </cols>
  <sheetData>
    <row r="1" ht="12.75" customHeight="1">
      <c r="A1" s="6"/>
      <c r="B1" s="7"/>
      <c r="C1" s="8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 t="s">
        <v>11</v>
      </c>
      <c r="V1" s="9" t="s">
        <v>12</v>
      </c>
      <c r="W1" s="67"/>
      <c r="X1" s="67"/>
      <c r="Y1" s="67"/>
      <c r="Z1" s="67"/>
      <c r="AA1" s="67"/>
      <c r="AB1" s="67"/>
      <c r="AC1" s="67"/>
      <c r="AD1" s="67"/>
    </row>
    <row r="2" ht="45.0" customHeight="1">
      <c r="A2" s="11" t="s">
        <v>13</v>
      </c>
      <c r="B2" s="12" t="s">
        <v>14</v>
      </c>
      <c r="C2" s="13" t="s">
        <v>15</v>
      </c>
      <c r="D2" s="13" t="s">
        <v>16</v>
      </c>
      <c r="E2" s="14" t="s">
        <v>17</v>
      </c>
      <c r="F2" s="15" t="s">
        <v>18</v>
      </c>
      <c r="G2" s="14" t="s">
        <v>19</v>
      </c>
      <c r="H2" s="14" t="s">
        <v>20</v>
      </c>
      <c r="I2" s="14" t="s">
        <v>21</v>
      </c>
      <c r="J2" s="15" t="s">
        <v>22</v>
      </c>
      <c r="K2" s="14" t="s">
        <v>23</v>
      </c>
      <c r="L2" s="15" t="s">
        <v>24</v>
      </c>
      <c r="M2" s="14" t="s">
        <v>25</v>
      </c>
      <c r="N2" s="15" t="s">
        <v>26</v>
      </c>
      <c r="O2" s="15" t="s">
        <v>27</v>
      </c>
      <c r="P2" s="14" t="s">
        <v>28</v>
      </c>
      <c r="Q2" s="15" t="s">
        <v>29</v>
      </c>
      <c r="R2" s="15" t="s">
        <v>162</v>
      </c>
      <c r="S2" s="12" t="s">
        <v>31</v>
      </c>
      <c r="T2" s="12" t="s">
        <v>32</v>
      </c>
      <c r="U2" s="12" t="s">
        <v>33</v>
      </c>
      <c r="V2" s="16" t="s">
        <v>33</v>
      </c>
      <c r="W2" s="67"/>
      <c r="X2" s="67"/>
      <c r="Y2" s="67"/>
      <c r="Z2" s="67"/>
      <c r="AA2" s="67"/>
      <c r="AB2" s="67"/>
      <c r="AC2" s="67"/>
      <c r="AD2" s="67"/>
    </row>
    <row r="3" ht="12.75" customHeight="1">
      <c r="A3" s="11"/>
      <c r="B3" s="12"/>
      <c r="C3" s="17"/>
      <c r="D3" s="18"/>
      <c r="E3" s="12"/>
      <c r="F3" s="12"/>
      <c r="G3" s="12"/>
      <c r="H3" s="12"/>
      <c r="I3" s="12"/>
      <c r="J3" s="12"/>
      <c r="K3" s="14"/>
      <c r="L3" s="12"/>
      <c r="M3" s="12"/>
      <c r="N3" s="12"/>
      <c r="O3" s="12"/>
      <c r="P3" s="12"/>
      <c r="Q3" s="12"/>
      <c r="R3" s="12"/>
      <c r="S3" s="12" t="s">
        <v>34</v>
      </c>
      <c r="T3" s="12" t="s">
        <v>35</v>
      </c>
      <c r="U3" s="12" t="s">
        <v>36</v>
      </c>
      <c r="V3" s="16" t="s">
        <v>37</v>
      </c>
      <c r="W3" s="67"/>
      <c r="X3" s="67"/>
      <c r="Y3" s="67"/>
      <c r="Z3" s="67"/>
      <c r="AA3" s="67"/>
      <c r="AB3" s="67"/>
      <c r="AC3" s="67"/>
      <c r="AD3" s="67"/>
    </row>
    <row r="4" ht="20.25" customHeight="1">
      <c r="A4" s="19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 t="s">
        <v>38</v>
      </c>
      <c r="V4" s="22" t="s">
        <v>38</v>
      </c>
      <c r="W4" s="67"/>
      <c r="X4" s="67"/>
      <c r="Y4" s="67"/>
      <c r="Z4" s="67"/>
      <c r="AA4" s="67"/>
      <c r="AB4" s="67"/>
      <c r="AC4" s="67"/>
      <c r="AD4" s="67"/>
    </row>
    <row r="5">
      <c r="A5" s="23">
        <v>1.0</v>
      </c>
      <c r="B5" s="24" t="s">
        <v>39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</row>
    <row r="6">
      <c r="A6" s="28">
        <v>43831.0</v>
      </c>
      <c r="B6" s="29" t="s">
        <v>40</v>
      </c>
      <c r="C6" s="30">
        <v>160.0</v>
      </c>
      <c r="D6" s="31" t="s">
        <v>41</v>
      </c>
      <c r="E6" s="32">
        <v>1300.0</v>
      </c>
      <c r="F6" s="33">
        <v>450.0</v>
      </c>
      <c r="G6" s="33"/>
      <c r="H6" s="33"/>
      <c r="I6" s="33"/>
      <c r="J6" s="33">
        <v>654.07</v>
      </c>
      <c r="K6" s="33">
        <v>593.21</v>
      </c>
      <c r="L6" s="33">
        <v>563.65</v>
      </c>
      <c r="M6" s="33">
        <v>520.14</v>
      </c>
      <c r="N6" s="33">
        <v>489.44</v>
      </c>
      <c r="O6" s="33">
        <v>452.02</v>
      </c>
      <c r="P6" s="33">
        <v>448.51</v>
      </c>
      <c r="Q6" s="33">
        <v>414.9</v>
      </c>
      <c r="R6" s="48">
        <v>223.84</v>
      </c>
      <c r="S6" s="34">
        <f>IF(SUM(E6:R6)&gt;0,ROUND(AVERAGE(E6:R6),2),"")</f>
        <v>555.43</v>
      </c>
      <c r="T6" s="34">
        <f>IF(COUNTA(E6:R6)=1,S6,(IF(SUM(E6:R6)&gt;0,ROUND(STDEV(E6:R6),2),"")))</f>
        <v>270.95</v>
      </c>
      <c r="U6" s="35">
        <f>IF(SUM(S6:T6)&gt;0,S6-T6,"")</f>
        <v>284.48</v>
      </c>
      <c r="V6" s="36">
        <f>IF(SUM(S6:T6)&gt;0,SUM(S6:T6),"")</f>
        <v>826.38</v>
      </c>
    </row>
    <row r="7">
      <c r="A7" s="38">
        <v>2.0</v>
      </c>
      <c r="B7" s="39" t="s">
        <v>43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40"/>
    </row>
    <row r="8">
      <c r="A8" s="28">
        <v>43832.0</v>
      </c>
      <c r="B8" s="42" t="s">
        <v>44</v>
      </c>
      <c r="C8" s="30">
        <v>35.0</v>
      </c>
      <c r="D8" s="31" t="s">
        <v>41</v>
      </c>
      <c r="E8" s="43">
        <v>1200.0</v>
      </c>
      <c r="F8" s="43">
        <v>800.0</v>
      </c>
      <c r="G8" s="44"/>
      <c r="H8" s="44"/>
      <c r="I8" s="44"/>
      <c r="J8" s="45">
        <v>1350.0</v>
      </c>
      <c r="K8" s="45">
        <v>1000.0</v>
      </c>
      <c r="L8" s="45">
        <v>960.0</v>
      </c>
      <c r="M8" s="45">
        <v>1590.0</v>
      </c>
      <c r="N8" s="45">
        <v>887.86</v>
      </c>
      <c r="O8" s="45">
        <v>1168.0</v>
      </c>
      <c r="P8" s="45">
        <v>1450.0</v>
      </c>
      <c r="Q8" s="45"/>
      <c r="R8" s="45">
        <v>770.29</v>
      </c>
      <c r="S8" s="34">
        <f t="shared" ref="S8:S26" si="1">IF(SUM(E8:R8)&gt;0,ROUND(AVERAGE(E8:R8),2),"")</f>
        <v>1117.62</v>
      </c>
      <c r="T8" s="34">
        <f t="shared" ref="T8:T26" si="2">IF(COUNTA(E8:R8)=1,S8,(IF(SUM(E8:R8)&gt;0,ROUND(STDEV(E8:R8),2),"")))</f>
        <v>280.86</v>
      </c>
      <c r="U8" s="35">
        <f t="shared" ref="U8:U26" si="3">IF(SUM(S8:T8)&gt;0,S8-T8,"")</f>
        <v>836.76</v>
      </c>
      <c r="V8" s="36">
        <f t="shared" ref="V8:V26" si="4">IF(SUM(S8:T8)&gt;0,SUM(S8:T8),"")</f>
        <v>1398.48</v>
      </c>
    </row>
    <row r="9">
      <c r="A9" s="28">
        <v>43863.0</v>
      </c>
      <c r="B9" s="42" t="s">
        <v>45</v>
      </c>
      <c r="C9" s="30">
        <v>35.0</v>
      </c>
      <c r="D9" s="31" t="s">
        <v>41</v>
      </c>
      <c r="E9" s="43">
        <v>980.8</v>
      </c>
      <c r="F9" s="43">
        <v>650.0</v>
      </c>
      <c r="G9" s="43">
        <v>408.95</v>
      </c>
      <c r="H9" s="43">
        <v>616.75</v>
      </c>
      <c r="I9" s="43">
        <v>542.06</v>
      </c>
      <c r="J9" s="45">
        <v>1200.0</v>
      </c>
      <c r="K9" s="45"/>
      <c r="L9" s="45"/>
      <c r="M9" s="45"/>
      <c r="N9" s="45"/>
      <c r="O9" s="45"/>
      <c r="P9" s="45"/>
      <c r="Q9" s="45"/>
      <c r="R9" s="45">
        <v>440.05</v>
      </c>
      <c r="S9" s="34">
        <f t="shared" si="1"/>
        <v>691.23</v>
      </c>
      <c r="T9" s="34">
        <f t="shared" si="2"/>
        <v>292.96</v>
      </c>
      <c r="U9" s="35">
        <f t="shared" si="3"/>
        <v>398.27</v>
      </c>
      <c r="V9" s="36">
        <f t="shared" si="4"/>
        <v>984.19</v>
      </c>
    </row>
    <row r="10">
      <c r="A10" s="28">
        <v>43892.0</v>
      </c>
      <c r="B10" s="42" t="s">
        <v>47</v>
      </c>
      <c r="C10" s="30">
        <v>30.0</v>
      </c>
      <c r="D10" s="31" t="s">
        <v>41</v>
      </c>
      <c r="E10" s="43">
        <v>800.0</v>
      </c>
      <c r="F10" s="43">
        <v>725.0</v>
      </c>
      <c r="G10" s="43">
        <v>680.0</v>
      </c>
      <c r="H10" s="43">
        <v>613.95</v>
      </c>
      <c r="I10" s="43">
        <v>740.75</v>
      </c>
      <c r="J10" s="45">
        <v>1328.99</v>
      </c>
      <c r="K10" s="45">
        <v>1200.0</v>
      </c>
      <c r="L10" s="45">
        <v>612.0</v>
      </c>
      <c r="M10" s="45">
        <v>579.2</v>
      </c>
      <c r="N10" s="45">
        <v>769.69</v>
      </c>
      <c r="O10" s="45">
        <v>1980.0</v>
      </c>
      <c r="P10" s="45"/>
      <c r="Q10" s="45"/>
      <c r="R10" s="45">
        <v>675.21</v>
      </c>
      <c r="S10" s="34">
        <f t="shared" si="1"/>
        <v>892.07</v>
      </c>
      <c r="T10" s="34">
        <f t="shared" si="2"/>
        <v>414.43</v>
      </c>
      <c r="U10" s="35">
        <f t="shared" si="3"/>
        <v>477.64</v>
      </c>
      <c r="V10" s="36">
        <f t="shared" si="4"/>
        <v>1306.5</v>
      </c>
    </row>
    <row r="11">
      <c r="A11" s="28">
        <v>43923.0</v>
      </c>
      <c r="B11" s="42" t="s">
        <v>48</v>
      </c>
      <c r="C11" s="30">
        <v>200.0</v>
      </c>
      <c r="D11" s="46" t="s">
        <v>49</v>
      </c>
      <c r="E11" s="43">
        <v>120.0</v>
      </c>
      <c r="F11" s="43">
        <v>150.0</v>
      </c>
      <c r="G11" s="44"/>
      <c r="H11" s="44"/>
      <c r="I11" s="44"/>
      <c r="J11" s="45">
        <v>166.67</v>
      </c>
      <c r="K11" s="45">
        <v>274.5</v>
      </c>
      <c r="L11" s="45">
        <v>252.0</v>
      </c>
      <c r="M11" s="45"/>
      <c r="N11" s="45"/>
      <c r="O11" s="45"/>
      <c r="P11" s="45"/>
      <c r="Q11" s="45"/>
      <c r="R11" s="45">
        <v>103.2</v>
      </c>
      <c r="S11" s="34">
        <f t="shared" si="1"/>
        <v>177.73</v>
      </c>
      <c r="T11" s="34">
        <f t="shared" si="2"/>
        <v>70.23</v>
      </c>
      <c r="U11" s="35">
        <f t="shared" si="3"/>
        <v>107.5</v>
      </c>
      <c r="V11" s="36">
        <f t="shared" si="4"/>
        <v>247.96</v>
      </c>
    </row>
    <row r="12">
      <c r="A12" s="28">
        <v>43953.0</v>
      </c>
      <c r="B12" s="42" t="s">
        <v>50</v>
      </c>
      <c r="C12" s="30">
        <v>100.0</v>
      </c>
      <c r="D12" s="46" t="s">
        <v>49</v>
      </c>
      <c r="E12" s="43">
        <v>4.5</v>
      </c>
      <c r="F12" s="43">
        <v>3.5</v>
      </c>
      <c r="G12" s="43">
        <v>3.5</v>
      </c>
      <c r="H12" s="43"/>
      <c r="I12" s="44"/>
      <c r="J12" s="45"/>
      <c r="K12" s="45"/>
      <c r="L12" s="45"/>
      <c r="M12" s="45"/>
      <c r="N12" s="45"/>
      <c r="O12" s="45"/>
      <c r="P12" s="45"/>
      <c r="Q12" s="45"/>
      <c r="R12" s="45">
        <v>2.6</v>
      </c>
      <c r="S12" s="34">
        <f t="shared" si="1"/>
        <v>3.53</v>
      </c>
      <c r="T12" s="34">
        <f t="shared" si="2"/>
        <v>0.78</v>
      </c>
      <c r="U12" s="35">
        <f t="shared" si="3"/>
        <v>2.75</v>
      </c>
      <c r="V12" s="36">
        <f t="shared" si="4"/>
        <v>4.31</v>
      </c>
    </row>
    <row r="13">
      <c r="A13" s="28">
        <v>43984.0</v>
      </c>
      <c r="B13" s="42" t="s">
        <v>51</v>
      </c>
      <c r="C13" s="30">
        <v>100.0</v>
      </c>
      <c r="D13" s="46" t="s">
        <v>49</v>
      </c>
      <c r="E13" s="43">
        <v>6.7</v>
      </c>
      <c r="F13" s="43">
        <v>3.55</v>
      </c>
      <c r="G13" s="43">
        <v>4.4</v>
      </c>
      <c r="H13" s="44"/>
      <c r="I13" s="44"/>
      <c r="J13" s="45">
        <v>5.63</v>
      </c>
      <c r="K13" s="45">
        <v>5.49</v>
      </c>
      <c r="L13" s="45">
        <v>3.0</v>
      </c>
      <c r="M13" s="45"/>
      <c r="N13" s="45"/>
      <c r="O13" s="45"/>
      <c r="P13" s="45"/>
      <c r="Q13" s="45"/>
      <c r="R13" s="45">
        <v>5.41</v>
      </c>
      <c r="S13" s="34">
        <f t="shared" si="1"/>
        <v>4.88</v>
      </c>
      <c r="T13" s="34">
        <f t="shared" si="2"/>
        <v>1.29</v>
      </c>
      <c r="U13" s="35">
        <f t="shared" si="3"/>
        <v>3.59</v>
      </c>
      <c r="V13" s="36">
        <f t="shared" si="4"/>
        <v>6.17</v>
      </c>
    </row>
    <row r="14">
      <c r="A14" s="28">
        <v>44014.0</v>
      </c>
      <c r="B14" s="42" t="s">
        <v>52</v>
      </c>
      <c r="C14" s="30">
        <v>100.0</v>
      </c>
      <c r="D14" s="46" t="s">
        <v>49</v>
      </c>
      <c r="E14" s="43">
        <v>19.5</v>
      </c>
      <c r="F14" s="43">
        <v>3.85</v>
      </c>
      <c r="G14" s="43">
        <v>3.7</v>
      </c>
      <c r="H14" s="43"/>
      <c r="I14" s="44"/>
      <c r="J14" s="45">
        <v>6.47</v>
      </c>
      <c r="K14" s="45">
        <v>6.49</v>
      </c>
      <c r="L14" s="45"/>
      <c r="M14" s="45"/>
      <c r="N14" s="45"/>
      <c r="O14" s="45"/>
      <c r="P14" s="45"/>
      <c r="Q14" s="45"/>
      <c r="R14" s="45">
        <v>17.94</v>
      </c>
      <c r="S14" s="34">
        <f t="shared" si="1"/>
        <v>9.66</v>
      </c>
      <c r="T14" s="34">
        <f t="shared" si="2"/>
        <v>7.14</v>
      </c>
      <c r="U14" s="35">
        <f t="shared" si="3"/>
        <v>2.52</v>
      </c>
      <c r="V14" s="36">
        <f t="shared" si="4"/>
        <v>16.8</v>
      </c>
    </row>
    <row r="15">
      <c r="A15" s="28">
        <v>44045.0</v>
      </c>
      <c r="B15" s="42" t="s">
        <v>53</v>
      </c>
      <c r="C15" s="30">
        <v>100.0</v>
      </c>
      <c r="D15" s="46" t="s">
        <v>49</v>
      </c>
      <c r="E15" s="43">
        <v>17.0</v>
      </c>
      <c r="F15" s="43">
        <v>4.2</v>
      </c>
      <c r="G15" s="44"/>
      <c r="H15" s="44"/>
      <c r="I15" s="44"/>
      <c r="J15" s="45"/>
      <c r="K15" s="45"/>
      <c r="L15" s="45"/>
      <c r="M15" s="45"/>
      <c r="N15" s="45"/>
      <c r="O15" s="45"/>
      <c r="P15" s="45"/>
      <c r="Q15" s="45"/>
      <c r="R15" s="45">
        <v>8.86</v>
      </c>
      <c r="S15" s="34">
        <f t="shared" si="1"/>
        <v>10.02</v>
      </c>
      <c r="T15" s="34">
        <f t="shared" si="2"/>
        <v>6.48</v>
      </c>
      <c r="U15" s="35">
        <f t="shared" si="3"/>
        <v>3.54</v>
      </c>
      <c r="V15" s="36">
        <f t="shared" si="4"/>
        <v>16.5</v>
      </c>
    </row>
    <row r="16">
      <c r="A16" s="28">
        <v>44076.0</v>
      </c>
      <c r="B16" s="42" t="s">
        <v>54</v>
      </c>
      <c r="C16" s="30">
        <v>100.0</v>
      </c>
      <c r="D16" s="46" t="s">
        <v>49</v>
      </c>
      <c r="E16" s="43">
        <v>18.5</v>
      </c>
      <c r="F16" s="43">
        <v>4.25</v>
      </c>
      <c r="G16" s="43">
        <v>3.75</v>
      </c>
      <c r="H16" s="43"/>
      <c r="I16" s="44"/>
      <c r="J16" s="45"/>
      <c r="K16" s="45"/>
      <c r="L16" s="45"/>
      <c r="M16" s="45"/>
      <c r="N16" s="45"/>
      <c r="O16" s="45"/>
      <c r="P16" s="45"/>
      <c r="Q16" s="45"/>
      <c r="R16" s="45">
        <v>10.48</v>
      </c>
      <c r="S16" s="34">
        <f t="shared" si="1"/>
        <v>9.25</v>
      </c>
      <c r="T16" s="34">
        <f t="shared" si="2"/>
        <v>6.89</v>
      </c>
      <c r="U16" s="35">
        <f t="shared" si="3"/>
        <v>2.36</v>
      </c>
      <c r="V16" s="36">
        <f t="shared" si="4"/>
        <v>16.14</v>
      </c>
    </row>
    <row r="17">
      <c r="A17" s="28">
        <v>44106.0</v>
      </c>
      <c r="B17" s="42" t="s">
        <v>55</v>
      </c>
      <c r="C17" s="30">
        <v>100.0</v>
      </c>
      <c r="D17" s="46" t="s">
        <v>49</v>
      </c>
      <c r="E17" s="43">
        <v>15.5</v>
      </c>
      <c r="F17" s="43">
        <v>42.5</v>
      </c>
      <c r="G17" s="43">
        <v>15.14</v>
      </c>
      <c r="H17" s="43">
        <v>12.52</v>
      </c>
      <c r="I17" s="43">
        <v>13.27</v>
      </c>
      <c r="J17" s="45"/>
      <c r="K17" s="45"/>
      <c r="L17" s="45"/>
      <c r="M17" s="45"/>
      <c r="N17" s="45"/>
      <c r="O17" s="45"/>
      <c r="P17" s="45"/>
      <c r="Q17" s="45"/>
      <c r="R17" s="45">
        <v>18.81</v>
      </c>
      <c r="S17" s="34">
        <f t="shared" si="1"/>
        <v>19.62</v>
      </c>
      <c r="T17" s="34">
        <f t="shared" si="2"/>
        <v>11.42</v>
      </c>
      <c r="U17" s="35">
        <f t="shared" si="3"/>
        <v>8.2</v>
      </c>
      <c r="V17" s="36">
        <f t="shared" si="4"/>
        <v>31.04</v>
      </c>
    </row>
    <row r="18">
      <c r="A18" s="28">
        <v>44137.0</v>
      </c>
      <c r="B18" s="42" t="s">
        <v>56</v>
      </c>
      <c r="C18" s="30">
        <v>100.0</v>
      </c>
      <c r="D18" s="46" t="s">
        <v>49</v>
      </c>
      <c r="E18" s="43">
        <v>43.5</v>
      </c>
      <c r="F18" s="43">
        <v>42.5</v>
      </c>
      <c r="G18" s="43">
        <v>9.39</v>
      </c>
      <c r="H18" s="43">
        <v>9.8</v>
      </c>
      <c r="I18" s="44"/>
      <c r="J18" s="45"/>
      <c r="K18" s="45"/>
      <c r="L18" s="45"/>
      <c r="M18" s="45"/>
      <c r="N18" s="45"/>
      <c r="O18" s="45"/>
      <c r="P18" s="45"/>
      <c r="Q18" s="45"/>
      <c r="R18" s="45">
        <v>22.86</v>
      </c>
      <c r="S18" s="34">
        <f t="shared" si="1"/>
        <v>25.61</v>
      </c>
      <c r="T18" s="34">
        <f t="shared" si="2"/>
        <v>16.78</v>
      </c>
      <c r="U18" s="35">
        <f t="shared" si="3"/>
        <v>8.83</v>
      </c>
      <c r="V18" s="36">
        <f t="shared" si="4"/>
        <v>42.39</v>
      </c>
    </row>
    <row r="19">
      <c r="A19" s="28">
        <v>44167.0</v>
      </c>
      <c r="B19" s="42" t="s">
        <v>57</v>
      </c>
      <c r="C19" s="30">
        <v>100.0</v>
      </c>
      <c r="D19" s="46" t="s">
        <v>49</v>
      </c>
      <c r="E19" s="43">
        <v>35.8</v>
      </c>
      <c r="F19" s="43">
        <v>42.5</v>
      </c>
      <c r="G19" s="43">
        <v>15.14</v>
      </c>
      <c r="H19" s="43">
        <v>12.52</v>
      </c>
      <c r="I19" s="43">
        <v>13.27</v>
      </c>
      <c r="J19" s="45"/>
      <c r="K19" s="45"/>
      <c r="L19" s="45"/>
      <c r="M19" s="45"/>
      <c r="N19" s="45"/>
      <c r="O19" s="45"/>
      <c r="P19" s="45"/>
      <c r="Q19" s="45"/>
      <c r="R19" s="45">
        <v>18.03</v>
      </c>
      <c r="S19" s="34">
        <f t="shared" si="1"/>
        <v>22.88</v>
      </c>
      <c r="T19" s="34">
        <f t="shared" si="2"/>
        <v>12.92</v>
      </c>
      <c r="U19" s="35">
        <f t="shared" si="3"/>
        <v>9.96</v>
      </c>
      <c r="V19" s="36">
        <f t="shared" si="4"/>
        <v>35.8</v>
      </c>
    </row>
    <row r="20">
      <c r="A20" s="47" t="s">
        <v>58</v>
      </c>
      <c r="B20" s="42" t="s">
        <v>59</v>
      </c>
      <c r="C20" s="30">
        <v>100.0</v>
      </c>
      <c r="D20" s="46" t="s">
        <v>49</v>
      </c>
      <c r="E20" s="43">
        <v>42.8</v>
      </c>
      <c r="F20" s="43">
        <v>42.5</v>
      </c>
      <c r="G20" s="43">
        <v>17.0</v>
      </c>
      <c r="H20" s="43">
        <v>16.07</v>
      </c>
      <c r="I20" s="43">
        <v>15.94</v>
      </c>
      <c r="J20" s="45"/>
      <c r="K20" s="45"/>
      <c r="L20" s="45"/>
      <c r="M20" s="45"/>
      <c r="N20" s="45"/>
      <c r="O20" s="45"/>
      <c r="P20" s="45"/>
      <c r="Q20" s="45"/>
      <c r="R20" s="45">
        <v>27.76</v>
      </c>
      <c r="S20" s="34">
        <f t="shared" si="1"/>
        <v>27.01</v>
      </c>
      <c r="T20" s="34">
        <f t="shared" si="2"/>
        <v>12.9</v>
      </c>
      <c r="U20" s="35">
        <f t="shared" si="3"/>
        <v>14.11</v>
      </c>
      <c r="V20" s="36">
        <f t="shared" si="4"/>
        <v>39.91</v>
      </c>
    </row>
    <row r="21">
      <c r="A21" s="47" t="s">
        <v>60</v>
      </c>
      <c r="B21" s="42" t="s">
        <v>61</v>
      </c>
      <c r="C21" s="30">
        <v>100.0</v>
      </c>
      <c r="D21" s="46" t="s">
        <v>49</v>
      </c>
      <c r="E21" s="43">
        <v>47.9</v>
      </c>
      <c r="F21" s="43">
        <v>42.5</v>
      </c>
      <c r="G21" s="43">
        <v>19.2</v>
      </c>
      <c r="H21" s="43">
        <v>19.94</v>
      </c>
      <c r="I21" s="44"/>
      <c r="J21" s="45"/>
      <c r="K21" s="45"/>
      <c r="L21" s="45"/>
      <c r="M21" s="45"/>
      <c r="N21" s="45"/>
      <c r="O21" s="45"/>
      <c r="P21" s="45"/>
      <c r="Q21" s="45"/>
      <c r="R21" s="45">
        <v>29.85</v>
      </c>
      <c r="S21" s="34">
        <f t="shared" si="1"/>
        <v>31.88</v>
      </c>
      <c r="T21" s="34">
        <f t="shared" si="2"/>
        <v>13.01</v>
      </c>
      <c r="U21" s="35">
        <f t="shared" si="3"/>
        <v>18.87</v>
      </c>
      <c r="V21" s="36">
        <f t="shared" si="4"/>
        <v>44.89</v>
      </c>
    </row>
    <row r="22">
      <c r="A22" s="47" t="s">
        <v>62</v>
      </c>
      <c r="B22" s="42" t="s">
        <v>63</v>
      </c>
      <c r="C22" s="30">
        <v>10.0</v>
      </c>
      <c r="D22" s="31" t="s">
        <v>41</v>
      </c>
      <c r="E22" s="43">
        <v>760.0</v>
      </c>
      <c r="F22" s="43">
        <v>520.0</v>
      </c>
      <c r="G22" s="43">
        <v>492.1</v>
      </c>
      <c r="H22" s="43">
        <v>462.0</v>
      </c>
      <c r="I22" s="43">
        <v>462.0</v>
      </c>
      <c r="J22" s="45">
        <v>540.0</v>
      </c>
      <c r="K22" s="45">
        <v>762.0</v>
      </c>
      <c r="L22" s="45"/>
      <c r="M22" s="45"/>
      <c r="N22" s="45"/>
      <c r="O22" s="45"/>
      <c r="P22" s="45"/>
      <c r="Q22" s="45"/>
      <c r="R22" s="45">
        <v>503.15</v>
      </c>
      <c r="S22" s="34">
        <f t="shared" si="1"/>
        <v>562.66</v>
      </c>
      <c r="T22" s="34">
        <f t="shared" si="2"/>
        <v>125.24</v>
      </c>
      <c r="U22" s="35">
        <f t="shared" si="3"/>
        <v>437.42</v>
      </c>
      <c r="V22" s="36">
        <f t="shared" si="4"/>
        <v>687.9</v>
      </c>
    </row>
    <row r="23">
      <c r="A23" s="47" t="s">
        <v>64</v>
      </c>
      <c r="B23" s="42" t="s">
        <v>65</v>
      </c>
      <c r="C23" s="30">
        <v>10.0</v>
      </c>
      <c r="D23" s="31" t="s">
        <v>41</v>
      </c>
      <c r="E23" s="43">
        <v>830.0</v>
      </c>
      <c r="F23" s="43">
        <v>580.0</v>
      </c>
      <c r="G23" s="43">
        <v>454.99</v>
      </c>
      <c r="H23" s="43">
        <v>595.0</v>
      </c>
      <c r="I23" s="43">
        <v>595.0</v>
      </c>
      <c r="J23" s="45">
        <v>540.0</v>
      </c>
      <c r="K23" s="45">
        <v>762.0</v>
      </c>
      <c r="L23" s="45">
        <v>1650.0</v>
      </c>
      <c r="M23" s="45"/>
      <c r="N23" s="45"/>
      <c r="O23" s="45"/>
      <c r="P23" s="45"/>
      <c r="Q23" s="45"/>
      <c r="R23" s="45">
        <v>774.92</v>
      </c>
      <c r="S23" s="34">
        <f t="shared" si="1"/>
        <v>753.55</v>
      </c>
      <c r="T23" s="34">
        <f t="shared" si="2"/>
        <v>357.97</v>
      </c>
      <c r="U23" s="35">
        <f t="shared" si="3"/>
        <v>395.58</v>
      </c>
      <c r="V23" s="36">
        <f t="shared" si="4"/>
        <v>1111.52</v>
      </c>
    </row>
    <row r="24">
      <c r="A24" s="47" t="s">
        <v>66</v>
      </c>
      <c r="B24" s="42" t="s">
        <v>67</v>
      </c>
      <c r="C24" s="30">
        <v>30.0</v>
      </c>
      <c r="D24" s="31" t="s">
        <v>41</v>
      </c>
      <c r="E24" s="43">
        <v>80.0</v>
      </c>
      <c r="F24" s="43">
        <v>35.5</v>
      </c>
      <c r="G24" s="43">
        <v>47.99</v>
      </c>
      <c r="H24" s="43">
        <v>34.99</v>
      </c>
      <c r="I24" s="43">
        <v>57.99</v>
      </c>
      <c r="J24" s="45">
        <v>71.61</v>
      </c>
      <c r="K24" s="45">
        <v>108.6</v>
      </c>
      <c r="L24" s="45">
        <v>88.94</v>
      </c>
      <c r="M24" s="45">
        <v>119.21</v>
      </c>
      <c r="N24" s="45">
        <v>64.0</v>
      </c>
      <c r="O24" s="45">
        <v>70.99</v>
      </c>
      <c r="P24" s="45"/>
      <c r="Q24" s="45"/>
      <c r="R24" s="45">
        <v>63.31</v>
      </c>
      <c r="S24" s="34">
        <f t="shared" si="1"/>
        <v>70.26</v>
      </c>
      <c r="T24" s="34">
        <f t="shared" si="2"/>
        <v>26.11</v>
      </c>
      <c r="U24" s="35">
        <f t="shared" si="3"/>
        <v>44.15</v>
      </c>
      <c r="V24" s="36">
        <f t="shared" si="4"/>
        <v>96.37</v>
      </c>
    </row>
    <row r="25">
      <c r="A25" s="47" t="s">
        <v>68</v>
      </c>
      <c r="B25" s="42" t="s">
        <v>69</v>
      </c>
      <c r="C25" s="30">
        <v>30.0</v>
      </c>
      <c r="D25" s="31" t="s">
        <v>41</v>
      </c>
      <c r="E25" s="43">
        <v>40.5</v>
      </c>
      <c r="F25" s="43">
        <v>8.5</v>
      </c>
      <c r="G25" s="43">
        <v>6.04</v>
      </c>
      <c r="H25" s="43">
        <v>4.69</v>
      </c>
      <c r="I25" s="43">
        <v>5.22</v>
      </c>
      <c r="J25" s="45">
        <v>53.15</v>
      </c>
      <c r="K25" s="45">
        <v>67.0</v>
      </c>
      <c r="L25" s="45">
        <v>8.0</v>
      </c>
      <c r="M25" s="45">
        <v>23.62</v>
      </c>
      <c r="N25" s="45"/>
      <c r="O25" s="45"/>
      <c r="P25" s="45"/>
      <c r="Q25" s="45"/>
      <c r="R25" s="45">
        <v>25.03</v>
      </c>
      <c r="S25" s="34">
        <f t="shared" si="1"/>
        <v>24.18</v>
      </c>
      <c r="T25" s="34">
        <f t="shared" si="2"/>
        <v>22.4</v>
      </c>
      <c r="U25" s="35">
        <f t="shared" si="3"/>
        <v>1.78</v>
      </c>
      <c r="V25" s="36">
        <f t="shared" si="4"/>
        <v>46.58</v>
      </c>
    </row>
    <row r="26">
      <c r="A26" s="47" t="s">
        <v>70</v>
      </c>
      <c r="B26" s="42" t="s">
        <v>71</v>
      </c>
      <c r="C26" s="30">
        <v>35.0</v>
      </c>
      <c r="D26" s="31" t="s">
        <v>41</v>
      </c>
      <c r="E26" s="33">
        <v>317.0</v>
      </c>
      <c r="F26" s="33">
        <v>150.0</v>
      </c>
      <c r="G26" s="49"/>
      <c r="H26" s="49"/>
      <c r="I26" s="49"/>
      <c r="J26" s="48"/>
      <c r="K26" s="48"/>
      <c r="L26" s="48"/>
      <c r="M26" s="48"/>
      <c r="N26" s="48"/>
      <c r="O26" s="48"/>
      <c r="P26" s="48"/>
      <c r="Q26" s="48"/>
      <c r="R26" s="48">
        <v>355.49</v>
      </c>
      <c r="S26" s="34">
        <f t="shared" si="1"/>
        <v>274.16</v>
      </c>
      <c r="T26" s="34">
        <f t="shared" si="2"/>
        <v>109.24</v>
      </c>
      <c r="U26" s="35">
        <f t="shared" si="3"/>
        <v>164.92</v>
      </c>
      <c r="V26" s="36">
        <f t="shared" si="4"/>
        <v>383.4</v>
      </c>
    </row>
    <row r="27">
      <c r="A27" s="38">
        <v>3.0</v>
      </c>
      <c r="B27" s="50" t="s">
        <v>72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40"/>
    </row>
    <row r="28">
      <c r="A28" s="28">
        <v>43833.0</v>
      </c>
      <c r="B28" s="42" t="s">
        <v>73</v>
      </c>
      <c r="C28" s="30">
        <v>256.0</v>
      </c>
      <c r="D28" s="31" t="s">
        <v>41</v>
      </c>
      <c r="E28" s="43">
        <v>760.0</v>
      </c>
      <c r="F28" s="43">
        <v>380.0</v>
      </c>
      <c r="G28" s="44"/>
      <c r="H28" s="44"/>
      <c r="I28" s="44"/>
      <c r="J28" s="45">
        <v>570.0</v>
      </c>
      <c r="K28" s="45">
        <v>750.0</v>
      </c>
      <c r="L28" s="45">
        <v>230.0</v>
      </c>
      <c r="M28" s="45">
        <v>250.0</v>
      </c>
      <c r="N28" s="45">
        <v>900.0</v>
      </c>
      <c r="O28" s="45">
        <v>550.0</v>
      </c>
      <c r="P28" s="45">
        <v>570.0</v>
      </c>
      <c r="Q28" s="45">
        <v>950.0</v>
      </c>
      <c r="R28" s="45">
        <v>216.94</v>
      </c>
      <c r="S28" s="34">
        <f t="shared" ref="S28:S33" si="5">IF(SUM(E28:R28)&gt;0,ROUND(AVERAGE(E28:R28),2),"")</f>
        <v>556.99</v>
      </c>
      <c r="T28" s="34">
        <f t="shared" ref="T28:T33" si="6">IF(COUNTA(E28:R28)=1,S28,(IF(SUM(E28:R28)&gt;0,ROUND(STDEV(E28:R28),2),"")))</f>
        <v>264.4</v>
      </c>
      <c r="U28" s="35">
        <f t="shared" ref="U28:U33" si="7">IF(SUM(S28:T28)&gt;0,S28-T28,"")</f>
        <v>292.59</v>
      </c>
      <c r="V28" s="36">
        <f t="shared" ref="V28:V33" si="8">IF(SUM(S28:T28)&gt;0,SUM(S28:T28),"")</f>
        <v>821.39</v>
      </c>
    </row>
    <row r="29">
      <c r="A29" s="28">
        <v>43864.0</v>
      </c>
      <c r="B29" s="42" t="s">
        <v>74</v>
      </c>
      <c r="C29" s="30">
        <v>50.0</v>
      </c>
      <c r="D29" s="31" t="s">
        <v>41</v>
      </c>
      <c r="E29" s="43">
        <v>270.0</v>
      </c>
      <c r="F29" s="43">
        <v>720.0</v>
      </c>
      <c r="G29" s="44"/>
      <c r="H29" s="44"/>
      <c r="I29" s="44"/>
      <c r="J29" s="45">
        <v>778.89</v>
      </c>
      <c r="K29" s="45"/>
      <c r="L29" s="45"/>
      <c r="M29" s="45"/>
      <c r="N29" s="45"/>
      <c r="O29" s="45"/>
      <c r="P29" s="45"/>
      <c r="Q29" s="45"/>
      <c r="R29" s="45">
        <v>145.4</v>
      </c>
      <c r="S29" s="34">
        <f t="shared" si="5"/>
        <v>478.57</v>
      </c>
      <c r="T29" s="34">
        <f t="shared" si="6"/>
        <v>317.8</v>
      </c>
      <c r="U29" s="35">
        <f t="shared" si="7"/>
        <v>160.77</v>
      </c>
      <c r="V29" s="36">
        <f t="shared" si="8"/>
        <v>796.37</v>
      </c>
    </row>
    <row r="30">
      <c r="A30" s="28">
        <v>43893.0</v>
      </c>
      <c r="B30" s="42" t="s">
        <v>75</v>
      </c>
      <c r="C30" s="30">
        <v>256.0</v>
      </c>
      <c r="D30" s="31" t="s">
        <v>41</v>
      </c>
      <c r="E30" s="43">
        <v>37.0</v>
      </c>
      <c r="F30" s="43">
        <v>255.0</v>
      </c>
      <c r="G30" s="44"/>
      <c r="H30" s="44"/>
      <c r="I30" s="44"/>
      <c r="J30" s="45"/>
      <c r="K30" s="45"/>
      <c r="L30" s="45"/>
      <c r="M30" s="45"/>
      <c r="N30" s="45"/>
      <c r="O30" s="45"/>
      <c r="P30" s="45"/>
      <c r="Q30" s="45"/>
      <c r="R30" s="45">
        <v>250.31</v>
      </c>
      <c r="S30" s="34">
        <f t="shared" si="5"/>
        <v>180.77</v>
      </c>
      <c r="T30" s="34">
        <f t="shared" si="6"/>
        <v>124.53</v>
      </c>
      <c r="U30" s="35">
        <f t="shared" si="7"/>
        <v>56.24</v>
      </c>
      <c r="V30" s="36">
        <f t="shared" si="8"/>
        <v>305.3</v>
      </c>
    </row>
    <row r="31">
      <c r="A31" s="28">
        <v>43924.0</v>
      </c>
      <c r="B31" s="42" t="s">
        <v>76</v>
      </c>
      <c r="C31" s="30">
        <v>256.0</v>
      </c>
      <c r="D31" s="31" t="s">
        <v>41</v>
      </c>
      <c r="E31" s="43">
        <v>420.0</v>
      </c>
      <c r="F31" s="43">
        <v>450.0</v>
      </c>
      <c r="G31" s="44"/>
      <c r="H31" s="44"/>
      <c r="I31" s="44"/>
      <c r="J31" s="45"/>
      <c r="K31" s="45"/>
      <c r="L31" s="45"/>
      <c r="M31" s="45"/>
      <c r="N31" s="45"/>
      <c r="O31" s="45"/>
      <c r="P31" s="45"/>
      <c r="Q31" s="45"/>
      <c r="R31" s="45">
        <v>239.8</v>
      </c>
      <c r="S31" s="34">
        <f t="shared" si="5"/>
        <v>369.93</v>
      </c>
      <c r="T31" s="34">
        <f t="shared" si="6"/>
        <v>113.69</v>
      </c>
      <c r="U31" s="35">
        <f t="shared" si="7"/>
        <v>256.24</v>
      </c>
      <c r="V31" s="36">
        <f t="shared" si="8"/>
        <v>483.62</v>
      </c>
    </row>
    <row r="32">
      <c r="A32" s="28">
        <v>43954.0</v>
      </c>
      <c r="B32" s="42" t="s">
        <v>77</v>
      </c>
      <c r="C32" s="30">
        <v>256.0</v>
      </c>
      <c r="D32" s="31" t="s">
        <v>41</v>
      </c>
      <c r="E32" s="43">
        <v>250.0</v>
      </c>
      <c r="F32" s="43">
        <v>215.0</v>
      </c>
      <c r="G32" s="44"/>
      <c r="H32" s="44"/>
      <c r="I32" s="44"/>
      <c r="J32" s="45">
        <v>250.0</v>
      </c>
      <c r="K32" s="45">
        <v>300.0</v>
      </c>
      <c r="L32" s="45">
        <v>294.93</v>
      </c>
      <c r="M32" s="45">
        <v>250.0</v>
      </c>
      <c r="N32" s="45">
        <v>200.0</v>
      </c>
      <c r="O32" s="45">
        <v>225.0</v>
      </c>
      <c r="P32" s="45">
        <v>399.0</v>
      </c>
      <c r="Q32" s="45"/>
      <c r="R32" s="45">
        <v>107.55</v>
      </c>
      <c r="S32" s="34">
        <f t="shared" si="5"/>
        <v>249.15</v>
      </c>
      <c r="T32" s="34">
        <f t="shared" si="6"/>
        <v>75.54</v>
      </c>
      <c r="U32" s="35">
        <f t="shared" si="7"/>
        <v>173.61</v>
      </c>
      <c r="V32" s="36">
        <f t="shared" si="8"/>
        <v>324.69</v>
      </c>
    </row>
    <row r="33">
      <c r="A33" s="28">
        <v>43985.0</v>
      </c>
      <c r="B33" s="42" t="s">
        <v>78</v>
      </c>
      <c r="C33" s="30">
        <v>100.0</v>
      </c>
      <c r="D33" s="31" t="s">
        <v>41</v>
      </c>
      <c r="E33" s="33">
        <v>280.0</v>
      </c>
      <c r="F33" s="33">
        <v>235.0</v>
      </c>
      <c r="G33" s="49"/>
      <c r="H33" s="49"/>
      <c r="I33" s="49"/>
      <c r="J33" s="48">
        <v>300.0</v>
      </c>
      <c r="K33" s="48">
        <v>150.0</v>
      </c>
      <c r="L33" s="48"/>
      <c r="M33" s="48"/>
      <c r="N33" s="48"/>
      <c r="O33" s="48"/>
      <c r="P33" s="48"/>
      <c r="Q33" s="48"/>
      <c r="R33" s="48">
        <v>172.91</v>
      </c>
      <c r="S33" s="34">
        <f t="shared" si="5"/>
        <v>227.58</v>
      </c>
      <c r="T33" s="34">
        <f t="shared" si="6"/>
        <v>65.3</v>
      </c>
      <c r="U33" s="35">
        <f t="shared" si="7"/>
        <v>162.28</v>
      </c>
      <c r="V33" s="36">
        <f t="shared" si="8"/>
        <v>292.88</v>
      </c>
    </row>
    <row r="34">
      <c r="A34" s="38">
        <v>4.0</v>
      </c>
      <c r="B34" s="50" t="s">
        <v>79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40"/>
    </row>
    <row r="35">
      <c r="A35" s="28">
        <v>43834.0</v>
      </c>
      <c r="B35" s="42" t="s">
        <v>80</v>
      </c>
      <c r="C35" s="30">
        <v>400.0</v>
      </c>
      <c r="D35" s="31" t="s">
        <v>41</v>
      </c>
      <c r="E35" s="43">
        <v>430.0</v>
      </c>
      <c r="F35" s="43">
        <v>385.0</v>
      </c>
      <c r="G35" s="43">
        <v>339.89</v>
      </c>
      <c r="H35" s="43">
        <v>353.19</v>
      </c>
      <c r="I35" s="43">
        <v>220.4</v>
      </c>
      <c r="J35" s="43">
        <v>488.58</v>
      </c>
      <c r="K35" s="43">
        <v>342.0</v>
      </c>
      <c r="L35" s="43">
        <v>385.71</v>
      </c>
      <c r="M35" s="43">
        <v>406.76</v>
      </c>
      <c r="N35" s="43">
        <v>398.0</v>
      </c>
      <c r="O35" s="43">
        <v>450.0</v>
      </c>
      <c r="P35" s="43">
        <v>433.33</v>
      </c>
      <c r="Q35" s="43">
        <v>350.0</v>
      </c>
      <c r="R35" s="45">
        <v>277.09</v>
      </c>
      <c r="S35" s="34">
        <f t="shared" ref="S35:S52" si="9">IF(SUM(E35:R35)&gt;0,ROUND(AVERAGE(E35:R35),2),"")</f>
        <v>375.71</v>
      </c>
      <c r="T35" s="34">
        <f t="shared" ref="T35:T52" si="10">IF(COUNTA(E35:R35)=1,S35,(IF(SUM(E35:R35)&gt;0,ROUND(STDEV(E35:R35),2),"")))</f>
        <v>69.95</v>
      </c>
      <c r="U35" s="35">
        <f t="shared" ref="U35:U52" si="11">IF(SUM(S35:T35)&gt;0,S35-T35,"")</f>
        <v>305.76</v>
      </c>
      <c r="V35" s="36">
        <f t="shared" ref="V35:V52" si="12">IF(SUM(S35:T35)&gt;0,SUM(S35:T35),"")</f>
        <v>445.66</v>
      </c>
    </row>
    <row r="36">
      <c r="A36" s="28">
        <v>43865.0</v>
      </c>
      <c r="B36" s="42" t="s">
        <v>81</v>
      </c>
      <c r="C36" s="30">
        <v>40.0</v>
      </c>
      <c r="D36" s="31" t="s">
        <v>41</v>
      </c>
      <c r="E36" s="43">
        <v>230.0</v>
      </c>
      <c r="F36" s="43">
        <v>265.0</v>
      </c>
      <c r="G36" s="43">
        <v>120.0</v>
      </c>
      <c r="H36" s="43">
        <v>50.45</v>
      </c>
      <c r="I36" s="43">
        <v>68.0</v>
      </c>
      <c r="J36" s="45">
        <v>234.37</v>
      </c>
      <c r="K36" s="45">
        <v>280.0</v>
      </c>
      <c r="L36" s="45">
        <v>200.0</v>
      </c>
      <c r="M36" s="45"/>
      <c r="N36" s="45"/>
      <c r="O36" s="45"/>
      <c r="P36" s="45"/>
      <c r="Q36" s="45"/>
      <c r="R36" s="45">
        <v>145.64</v>
      </c>
      <c r="S36" s="34">
        <f t="shared" si="9"/>
        <v>177.05</v>
      </c>
      <c r="T36" s="34">
        <f t="shared" si="10"/>
        <v>84.49</v>
      </c>
      <c r="U36" s="35">
        <f t="shared" si="11"/>
        <v>92.56</v>
      </c>
      <c r="V36" s="36">
        <f t="shared" si="12"/>
        <v>261.54</v>
      </c>
    </row>
    <row r="37">
      <c r="A37" s="28">
        <v>43894.0</v>
      </c>
      <c r="B37" s="42" t="s">
        <v>82</v>
      </c>
      <c r="C37" s="30">
        <v>40.0</v>
      </c>
      <c r="D37" s="31" t="s">
        <v>41</v>
      </c>
      <c r="E37" s="43">
        <v>630.0</v>
      </c>
      <c r="F37" s="43">
        <v>355.0</v>
      </c>
      <c r="G37" s="43">
        <v>254.85</v>
      </c>
      <c r="H37" s="43">
        <v>357.8</v>
      </c>
      <c r="I37" s="43">
        <v>458.3</v>
      </c>
      <c r="J37" s="45"/>
      <c r="K37" s="45"/>
      <c r="L37" s="45"/>
      <c r="M37" s="45"/>
      <c r="N37" s="45"/>
      <c r="O37" s="45"/>
      <c r="P37" s="45"/>
      <c r="Q37" s="45"/>
      <c r="R37" s="45">
        <v>283.26</v>
      </c>
      <c r="S37" s="34">
        <f t="shared" si="9"/>
        <v>389.87</v>
      </c>
      <c r="T37" s="34">
        <f t="shared" si="10"/>
        <v>137.25</v>
      </c>
      <c r="U37" s="35">
        <f t="shared" si="11"/>
        <v>252.62</v>
      </c>
      <c r="V37" s="36">
        <f t="shared" si="12"/>
        <v>527.12</v>
      </c>
    </row>
    <row r="38">
      <c r="A38" s="28">
        <v>43925.0</v>
      </c>
      <c r="B38" s="42" t="s">
        <v>83</v>
      </c>
      <c r="C38" s="30">
        <v>40.0</v>
      </c>
      <c r="D38" s="31" t="s">
        <v>41</v>
      </c>
      <c r="E38" s="43">
        <v>530.0</v>
      </c>
      <c r="F38" s="43">
        <v>355.0</v>
      </c>
      <c r="G38" s="43">
        <v>110.1</v>
      </c>
      <c r="H38" s="44"/>
      <c r="I38" s="44"/>
      <c r="J38" s="45"/>
      <c r="K38" s="45"/>
      <c r="L38" s="45"/>
      <c r="M38" s="45"/>
      <c r="N38" s="45"/>
      <c r="O38" s="45"/>
      <c r="P38" s="45"/>
      <c r="Q38" s="45"/>
      <c r="R38" s="45">
        <v>250.73</v>
      </c>
      <c r="S38" s="34">
        <f t="shared" si="9"/>
        <v>311.46</v>
      </c>
      <c r="T38" s="34">
        <f t="shared" si="10"/>
        <v>176.91</v>
      </c>
      <c r="U38" s="35">
        <f t="shared" si="11"/>
        <v>134.55</v>
      </c>
      <c r="V38" s="36">
        <f t="shared" si="12"/>
        <v>488.37</v>
      </c>
    </row>
    <row r="39">
      <c r="A39" s="28">
        <v>43955.0</v>
      </c>
      <c r="B39" s="42" t="s">
        <v>84</v>
      </c>
      <c r="C39" s="30">
        <v>40.0</v>
      </c>
      <c r="D39" s="31" t="s">
        <v>41</v>
      </c>
      <c r="E39" s="43">
        <v>430.0</v>
      </c>
      <c r="F39" s="43">
        <v>185.0</v>
      </c>
      <c r="G39" s="43">
        <v>212.3</v>
      </c>
      <c r="H39" s="43">
        <v>195.69</v>
      </c>
      <c r="I39" s="43">
        <v>147.28</v>
      </c>
      <c r="J39" s="45">
        <v>366.67</v>
      </c>
      <c r="K39" s="45">
        <v>379.5</v>
      </c>
      <c r="L39" s="45">
        <v>393.18</v>
      </c>
      <c r="M39" s="45">
        <v>431.0</v>
      </c>
      <c r="N39" s="45"/>
      <c r="O39" s="45"/>
      <c r="P39" s="45"/>
      <c r="Q39" s="45"/>
      <c r="R39" s="45">
        <v>327.47</v>
      </c>
      <c r="S39" s="34">
        <f t="shared" si="9"/>
        <v>306.81</v>
      </c>
      <c r="T39" s="34">
        <f t="shared" si="10"/>
        <v>110.01</v>
      </c>
      <c r="U39" s="35">
        <f t="shared" si="11"/>
        <v>196.8</v>
      </c>
      <c r="V39" s="36">
        <f t="shared" si="12"/>
        <v>416.82</v>
      </c>
    </row>
    <row r="40">
      <c r="A40" s="28">
        <v>43986.0</v>
      </c>
      <c r="B40" s="42" t="s">
        <v>85</v>
      </c>
      <c r="C40" s="30">
        <v>40.0</v>
      </c>
      <c r="D40" s="31" t="s">
        <v>41</v>
      </c>
      <c r="E40" s="43">
        <v>700.0</v>
      </c>
      <c r="F40" s="43">
        <v>190.0</v>
      </c>
      <c r="G40" s="43">
        <v>204.05</v>
      </c>
      <c r="H40" s="43">
        <v>160.0</v>
      </c>
      <c r="I40" s="44"/>
      <c r="J40" s="45">
        <v>247.9</v>
      </c>
      <c r="K40" s="45">
        <v>197.0</v>
      </c>
      <c r="L40" s="45">
        <v>240.0</v>
      </c>
      <c r="M40" s="45">
        <v>366.67</v>
      </c>
      <c r="N40" s="45">
        <v>286.7</v>
      </c>
      <c r="O40" s="45">
        <v>309.89</v>
      </c>
      <c r="P40" s="45">
        <v>379.5</v>
      </c>
      <c r="Q40" s="45">
        <v>270.68</v>
      </c>
      <c r="R40" s="45">
        <v>153.41</v>
      </c>
      <c r="S40" s="34">
        <f t="shared" si="9"/>
        <v>285.06</v>
      </c>
      <c r="T40" s="34">
        <f t="shared" si="10"/>
        <v>143.85</v>
      </c>
      <c r="U40" s="35">
        <f t="shared" si="11"/>
        <v>141.21</v>
      </c>
      <c r="V40" s="36">
        <f t="shared" si="12"/>
        <v>428.91</v>
      </c>
    </row>
    <row r="41">
      <c r="A41" s="28">
        <v>44016.0</v>
      </c>
      <c r="B41" s="42" t="s">
        <v>86</v>
      </c>
      <c r="C41" s="30">
        <v>40.0</v>
      </c>
      <c r="D41" s="31" t="s">
        <v>41</v>
      </c>
      <c r="E41" s="43">
        <v>670.0</v>
      </c>
      <c r="F41" s="43">
        <v>315.0</v>
      </c>
      <c r="G41" s="43">
        <v>119.99</v>
      </c>
      <c r="H41" s="44"/>
      <c r="I41" s="44"/>
      <c r="J41" s="45"/>
      <c r="K41" s="45"/>
      <c r="L41" s="45"/>
      <c r="M41" s="45"/>
      <c r="N41" s="45"/>
      <c r="O41" s="45"/>
      <c r="P41" s="45"/>
      <c r="Q41" s="45"/>
      <c r="R41" s="45">
        <v>249.33</v>
      </c>
      <c r="S41" s="34">
        <f t="shared" si="9"/>
        <v>338.58</v>
      </c>
      <c r="T41" s="34">
        <f t="shared" si="10"/>
        <v>235.33</v>
      </c>
      <c r="U41" s="35">
        <f t="shared" si="11"/>
        <v>103.25</v>
      </c>
      <c r="V41" s="36">
        <f t="shared" si="12"/>
        <v>573.91</v>
      </c>
    </row>
    <row r="42">
      <c r="A42" s="28">
        <v>44047.0</v>
      </c>
      <c r="B42" s="42" t="s">
        <v>87</v>
      </c>
      <c r="C42" s="30">
        <v>40.0</v>
      </c>
      <c r="D42" s="31" t="s">
        <v>41</v>
      </c>
      <c r="E42" s="43">
        <v>650.0</v>
      </c>
      <c r="F42" s="43">
        <v>420.0</v>
      </c>
      <c r="G42" s="43">
        <v>473.0</v>
      </c>
      <c r="H42" s="43">
        <v>550.15</v>
      </c>
      <c r="I42" s="44"/>
      <c r="J42" s="45"/>
      <c r="K42" s="45"/>
      <c r="L42" s="45"/>
      <c r="M42" s="45"/>
      <c r="N42" s="45"/>
      <c r="O42" s="45"/>
      <c r="P42" s="45"/>
      <c r="Q42" s="45"/>
      <c r="R42" s="45">
        <v>309.73</v>
      </c>
      <c r="S42" s="34">
        <f t="shared" si="9"/>
        <v>480.58</v>
      </c>
      <c r="T42" s="34">
        <f t="shared" si="10"/>
        <v>128.9</v>
      </c>
      <c r="U42" s="35">
        <f t="shared" si="11"/>
        <v>351.68</v>
      </c>
      <c r="V42" s="36">
        <f t="shared" si="12"/>
        <v>609.48</v>
      </c>
    </row>
    <row r="43">
      <c r="A43" s="28">
        <v>44078.0</v>
      </c>
      <c r="B43" s="42" t="s">
        <v>88</v>
      </c>
      <c r="C43" s="30">
        <v>40.0</v>
      </c>
      <c r="D43" s="31" t="s">
        <v>41</v>
      </c>
      <c r="E43" s="43">
        <v>630.0</v>
      </c>
      <c r="F43" s="43">
        <v>425.0</v>
      </c>
      <c r="G43" s="44"/>
      <c r="H43" s="44"/>
      <c r="I43" s="44"/>
      <c r="J43" s="45"/>
      <c r="K43" s="45"/>
      <c r="L43" s="45"/>
      <c r="M43" s="45"/>
      <c r="N43" s="45"/>
      <c r="O43" s="45"/>
      <c r="P43" s="45"/>
      <c r="Q43" s="45"/>
      <c r="R43" s="45">
        <v>257.26</v>
      </c>
      <c r="S43" s="34">
        <f t="shared" si="9"/>
        <v>437.42</v>
      </c>
      <c r="T43" s="34">
        <f t="shared" si="10"/>
        <v>186.68</v>
      </c>
      <c r="U43" s="35">
        <f t="shared" si="11"/>
        <v>250.74</v>
      </c>
      <c r="V43" s="36">
        <f t="shared" si="12"/>
        <v>624.1</v>
      </c>
    </row>
    <row r="44">
      <c r="A44" s="28">
        <v>44108.0</v>
      </c>
      <c r="B44" s="42" t="s">
        <v>89</v>
      </c>
      <c r="C44" s="30">
        <v>40.0</v>
      </c>
      <c r="D44" s="31" t="s">
        <v>41</v>
      </c>
      <c r="E44" s="43">
        <v>900.0</v>
      </c>
      <c r="F44" s="43">
        <v>850.0</v>
      </c>
      <c r="G44" s="43">
        <v>990.0</v>
      </c>
      <c r="H44" s="43">
        <v>620.55</v>
      </c>
      <c r="I44" s="43">
        <v>1303.05</v>
      </c>
      <c r="J44" s="45">
        <v>727.0</v>
      </c>
      <c r="K44" s="45">
        <v>1350.0</v>
      </c>
      <c r="L44" s="45">
        <v>700.0</v>
      </c>
      <c r="M44" s="45">
        <v>1450.0</v>
      </c>
      <c r="N44" s="45">
        <v>1730.0</v>
      </c>
      <c r="O44" s="45">
        <v>1123.85</v>
      </c>
      <c r="P44" s="45">
        <v>725.0</v>
      </c>
      <c r="Q44" s="45">
        <v>2350.0</v>
      </c>
      <c r="R44" s="45">
        <v>910.51</v>
      </c>
      <c r="S44" s="34">
        <f t="shared" si="9"/>
        <v>1123.57</v>
      </c>
      <c r="T44" s="34">
        <f t="shared" si="10"/>
        <v>480.27</v>
      </c>
      <c r="U44" s="35">
        <f t="shared" si="11"/>
        <v>643.3</v>
      </c>
      <c r="V44" s="36">
        <f t="shared" si="12"/>
        <v>1603.84</v>
      </c>
    </row>
    <row r="45">
      <c r="A45" s="28">
        <v>44139.0</v>
      </c>
      <c r="B45" s="42" t="s">
        <v>90</v>
      </c>
      <c r="C45" s="30">
        <v>40.0</v>
      </c>
      <c r="D45" s="31" t="s">
        <v>41</v>
      </c>
      <c r="E45" s="43">
        <v>330.0</v>
      </c>
      <c r="F45" s="43">
        <v>235.5</v>
      </c>
      <c r="G45" s="43">
        <v>188.07</v>
      </c>
      <c r="H45" s="43">
        <v>123.59</v>
      </c>
      <c r="I45" s="43">
        <v>175.09</v>
      </c>
      <c r="J45" s="45">
        <v>240.0</v>
      </c>
      <c r="K45" s="45">
        <v>247.9</v>
      </c>
      <c r="L45" s="45"/>
      <c r="M45" s="45"/>
      <c r="N45" s="45"/>
      <c r="O45" s="45"/>
      <c r="P45" s="45"/>
      <c r="Q45" s="45"/>
      <c r="R45" s="45">
        <v>193.0</v>
      </c>
      <c r="S45" s="34">
        <f t="shared" si="9"/>
        <v>216.64</v>
      </c>
      <c r="T45" s="34">
        <f t="shared" si="10"/>
        <v>61.52</v>
      </c>
      <c r="U45" s="35">
        <f t="shared" si="11"/>
        <v>155.12</v>
      </c>
      <c r="V45" s="36">
        <f t="shared" si="12"/>
        <v>278.16</v>
      </c>
    </row>
    <row r="46">
      <c r="A46" s="28">
        <v>44169.0</v>
      </c>
      <c r="B46" s="42" t="s">
        <v>91</v>
      </c>
      <c r="C46" s="30">
        <v>40.0</v>
      </c>
      <c r="D46" s="31" t="s">
        <v>41</v>
      </c>
      <c r="E46" s="43">
        <v>90.0</v>
      </c>
      <c r="F46" s="43">
        <v>8.55</v>
      </c>
      <c r="G46" s="43">
        <v>18.5</v>
      </c>
      <c r="H46" s="44"/>
      <c r="I46" s="44"/>
      <c r="J46" s="45">
        <v>60.83</v>
      </c>
      <c r="K46" s="45">
        <v>73.33</v>
      </c>
      <c r="L46" s="45"/>
      <c r="M46" s="45"/>
      <c r="N46" s="45"/>
      <c r="O46" s="45"/>
      <c r="P46" s="45"/>
      <c r="Q46" s="45"/>
      <c r="R46" s="45">
        <v>35.83</v>
      </c>
      <c r="S46" s="34">
        <f t="shared" si="9"/>
        <v>47.84</v>
      </c>
      <c r="T46" s="34">
        <f t="shared" si="10"/>
        <v>32.08</v>
      </c>
      <c r="U46" s="35">
        <f t="shared" si="11"/>
        <v>15.76</v>
      </c>
      <c r="V46" s="36">
        <f t="shared" si="12"/>
        <v>79.92</v>
      </c>
    </row>
    <row r="47">
      <c r="A47" s="47" t="s">
        <v>92</v>
      </c>
      <c r="B47" s="42" t="s">
        <v>93</v>
      </c>
      <c r="C47" s="30">
        <v>10.0</v>
      </c>
      <c r="D47" s="31" t="s">
        <v>41</v>
      </c>
      <c r="E47" s="43">
        <v>35.0</v>
      </c>
      <c r="F47" s="43">
        <v>8.95</v>
      </c>
      <c r="G47" s="43">
        <v>22.8</v>
      </c>
      <c r="H47" s="43">
        <v>14.6</v>
      </c>
      <c r="I47" s="43">
        <v>19.8</v>
      </c>
      <c r="J47" s="45">
        <v>53.15</v>
      </c>
      <c r="K47" s="45">
        <v>67.0</v>
      </c>
      <c r="L47" s="45">
        <v>8.0</v>
      </c>
      <c r="M47" s="45">
        <v>23.62</v>
      </c>
      <c r="N47" s="45"/>
      <c r="O47" s="45"/>
      <c r="P47" s="45"/>
      <c r="Q47" s="45"/>
      <c r="R47" s="45">
        <v>15.13</v>
      </c>
      <c r="S47" s="34">
        <f t="shared" si="9"/>
        <v>26.81</v>
      </c>
      <c r="T47" s="34">
        <f t="shared" si="10"/>
        <v>19.46</v>
      </c>
      <c r="U47" s="35">
        <f t="shared" si="11"/>
        <v>7.35</v>
      </c>
      <c r="V47" s="36">
        <f t="shared" si="12"/>
        <v>46.27</v>
      </c>
    </row>
    <row r="48">
      <c r="A48" s="47" t="s">
        <v>94</v>
      </c>
      <c r="B48" s="42" t="s">
        <v>95</v>
      </c>
      <c r="C48" s="30">
        <v>30.0</v>
      </c>
      <c r="D48" s="31" t="s">
        <v>41</v>
      </c>
      <c r="E48" s="43">
        <v>80.0</v>
      </c>
      <c r="F48" s="43">
        <v>18.5</v>
      </c>
      <c r="G48" s="43">
        <v>32.99</v>
      </c>
      <c r="H48" s="43">
        <v>59.99</v>
      </c>
      <c r="I48" s="43">
        <v>71.77</v>
      </c>
      <c r="J48" s="45">
        <v>40.0</v>
      </c>
      <c r="K48" s="45">
        <v>174.23</v>
      </c>
      <c r="L48" s="45">
        <v>59.9</v>
      </c>
      <c r="M48" s="45">
        <v>98.0</v>
      </c>
      <c r="N48" s="45"/>
      <c r="O48" s="45"/>
      <c r="P48" s="45"/>
      <c r="Q48" s="45"/>
      <c r="R48" s="45">
        <v>71.31</v>
      </c>
      <c r="S48" s="34">
        <f t="shared" si="9"/>
        <v>70.67</v>
      </c>
      <c r="T48" s="34">
        <f t="shared" si="10"/>
        <v>43.3</v>
      </c>
      <c r="U48" s="35">
        <f t="shared" si="11"/>
        <v>27.37</v>
      </c>
      <c r="V48" s="36">
        <f t="shared" si="12"/>
        <v>113.97</v>
      </c>
    </row>
    <row r="49">
      <c r="A49" s="47" t="s">
        <v>96</v>
      </c>
      <c r="B49" s="42" t="s">
        <v>97</v>
      </c>
      <c r="C49" s="30">
        <v>30.0</v>
      </c>
      <c r="D49" s="31" t="s">
        <v>41</v>
      </c>
      <c r="E49" s="43">
        <v>130.0</v>
      </c>
      <c r="F49" s="43">
        <v>35.8</v>
      </c>
      <c r="G49" s="43">
        <v>31.58</v>
      </c>
      <c r="H49" s="43">
        <v>32.66</v>
      </c>
      <c r="I49" s="43">
        <v>34.53</v>
      </c>
      <c r="J49" s="45">
        <v>100.0</v>
      </c>
      <c r="K49" s="45">
        <v>126.5</v>
      </c>
      <c r="L49" s="45">
        <v>130.0</v>
      </c>
      <c r="M49" s="45">
        <v>106.7</v>
      </c>
      <c r="N49" s="45">
        <v>90.58</v>
      </c>
      <c r="O49" s="45">
        <v>90.5</v>
      </c>
      <c r="P49" s="45">
        <v>87.52</v>
      </c>
      <c r="Q49" s="45">
        <v>143.81</v>
      </c>
      <c r="R49" s="45">
        <v>85.19</v>
      </c>
      <c r="S49" s="34">
        <f t="shared" si="9"/>
        <v>87.53</v>
      </c>
      <c r="T49" s="34">
        <f t="shared" si="10"/>
        <v>39.68</v>
      </c>
      <c r="U49" s="35">
        <f t="shared" si="11"/>
        <v>47.85</v>
      </c>
      <c r="V49" s="36">
        <f t="shared" si="12"/>
        <v>127.21</v>
      </c>
    </row>
    <row r="50">
      <c r="A50" s="47" t="s">
        <v>98</v>
      </c>
      <c r="B50" s="42" t="s">
        <v>99</v>
      </c>
      <c r="C50" s="30">
        <v>30.0</v>
      </c>
      <c r="D50" s="31" t="s">
        <v>41</v>
      </c>
      <c r="E50" s="43">
        <v>60.0</v>
      </c>
      <c r="F50" s="43">
        <v>365.0</v>
      </c>
      <c r="G50" s="43">
        <v>48.3</v>
      </c>
      <c r="H50" s="43">
        <v>90.9</v>
      </c>
      <c r="I50" s="43">
        <v>160.44</v>
      </c>
      <c r="J50" s="45">
        <v>120.0</v>
      </c>
      <c r="K50" s="45">
        <v>89.0</v>
      </c>
      <c r="L50" s="45"/>
      <c r="M50" s="45"/>
      <c r="N50" s="45"/>
      <c r="O50" s="45"/>
      <c r="P50" s="45"/>
      <c r="Q50" s="45"/>
      <c r="R50" s="45">
        <v>56.15</v>
      </c>
      <c r="S50" s="34">
        <f t="shared" si="9"/>
        <v>123.72</v>
      </c>
      <c r="T50" s="34">
        <f t="shared" si="10"/>
        <v>104.32</v>
      </c>
      <c r="U50" s="35">
        <f t="shared" si="11"/>
        <v>19.4</v>
      </c>
      <c r="V50" s="36">
        <f t="shared" si="12"/>
        <v>228.04</v>
      </c>
    </row>
    <row r="51">
      <c r="A51" s="47" t="s">
        <v>100</v>
      </c>
      <c r="B51" s="42" t="s">
        <v>101</v>
      </c>
      <c r="C51" s="30">
        <v>30.0</v>
      </c>
      <c r="D51" s="31" t="s">
        <v>41</v>
      </c>
      <c r="E51" s="43">
        <v>55.0</v>
      </c>
      <c r="F51" s="43">
        <v>42.0</v>
      </c>
      <c r="G51" s="43">
        <v>23.0</v>
      </c>
      <c r="H51" s="43">
        <v>31.9</v>
      </c>
      <c r="I51" s="43">
        <v>37.05</v>
      </c>
      <c r="J51" s="45"/>
      <c r="K51" s="45"/>
      <c r="L51" s="45"/>
      <c r="M51" s="45"/>
      <c r="N51" s="45"/>
      <c r="O51" s="45"/>
      <c r="P51" s="45"/>
      <c r="Q51" s="45"/>
      <c r="R51" s="45">
        <v>25.73</v>
      </c>
      <c r="S51" s="34">
        <f t="shared" si="9"/>
        <v>35.78</v>
      </c>
      <c r="T51" s="34">
        <f t="shared" si="10"/>
        <v>11.74</v>
      </c>
      <c r="U51" s="35">
        <f t="shared" si="11"/>
        <v>24.04</v>
      </c>
      <c r="V51" s="36">
        <f t="shared" si="12"/>
        <v>47.52</v>
      </c>
    </row>
    <row r="52">
      <c r="A52" s="47" t="s">
        <v>102</v>
      </c>
      <c r="B52" s="42" t="s">
        <v>103</v>
      </c>
      <c r="C52" s="30">
        <v>30.0</v>
      </c>
      <c r="D52" s="31" t="s">
        <v>41</v>
      </c>
      <c r="E52" s="33">
        <v>35.0</v>
      </c>
      <c r="F52" s="33">
        <v>9.55</v>
      </c>
      <c r="G52" s="33">
        <v>25.39</v>
      </c>
      <c r="H52" s="33">
        <v>31.2</v>
      </c>
      <c r="I52" s="33">
        <v>38.35</v>
      </c>
      <c r="J52" s="48"/>
      <c r="K52" s="48"/>
      <c r="L52" s="48"/>
      <c r="M52" s="48"/>
      <c r="N52" s="48"/>
      <c r="O52" s="48"/>
      <c r="P52" s="48"/>
      <c r="Q52" s="48"/>
      <c r="R52" s="48">
        <v>17.24</v>
      </c>
      <c r="S52" s="34">
        <f t="shared" si="9"/>
        <v>26.12</v>
      </c>
      <c r="T52" s="34">
        <f t="shared" si="10"/>
        <v>11.03</v>
      </c>
      <c r="U52" s="35">
        <f t="shared" si="11"/>
        <v>15.09</v>
      </c>
      <c r="V52" s="36">
        <f t="shared" si="12"/>
        <v>37.15</v>
      </c>
    </row>
    <row r="53">
      <c r="A53" s="38">
        <v>5.0</v>
      </c>
      <c r="B53" s="51" t="s">
        <v>104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40"/>
    </row>
    <row r="54">
      <c r="A54" s="28">
        <v>43835.0</v>
      </c>
      <c r="B54" s="42" t="s">
        <v>105</v>
      </c>
      <c r="C54" s="30">
        <v>10.0</v>
      </c>
      <c r="D54" s="31" t="s">
        <v>41</v>
      </c>
      <c r="E54" s="43">
        <v>75.0</v>
      </c>
      <c r="F54" s="43">
        <v>25.5</v>
      </c>
      <c r="G54" s="43">
        <v>49.9</v>
      </c>
      <c r="H54" s="43">
        <v>48.9</v>
      </c>
      <c r="I54" s="43">
        <v>35.1</v>
      </c>
      <c r="J54" s="44"/>
      <c r="K54" s="44"/>
      <c r="L54" s="44"/>
      <c r="M54" s="44"/>
      <c r="N54" s="44"/>
      <c r="O54" s="44"/>
      <c r="P54" s="44"/>
      <c r="Q54" s="44"/>
      <c r="R54" s="45">
        <v>39.78</v>
      </c>
      <c r="S54" s="34">
        <f t="shared" ref="S54:S85" si="13">IF(SUM(E54:R54)&gt;0,ROUND(AVERAGE(E54:R54),2),"")</f>
        <v>45.7</v>
      </c>
      <c r="T54" s="34">
        <f t="shared" ref="T54:T85" si="14">IF(COUNTA(E54:R54)=1,S54,(IF(SUM(E54:R54)&gt;0,ROUND(STDEV(E54:R54),2),"")))</f>
        <v>16.98</v>
      </c>
      <c r="U54" s="35">
        <f t="shared" ref="U54:U85" si="15">IF(SUM(S54:T54)&gt;0,S54-T54,"")</f>
        <v>28.72</v>
      </c>
      <c r="V54" s="36">
        <f t="shared" ref="V54:V85" si="16">IF(SUM(S54:T54)&gt;0,SUM(S54:T54),"")</f>
        <v>62.68</v>
      </c>
    </row>
    <row r="55">
      <c r="A55" s="28">
        <v>43866.0</v>
      </c>
      <c r="B55" s="42" t="s">
        <v>106</v>
      </c>
      <c r="C55" s="30">
        <v>10.0</v>
      </c>
      <c r="D55" s="31" t="s">
        <v>41</v>
      </c>
      <c r="E55" s="43">
        <v>48.0</v>
      </c>
      <c r="F55" s="43">
        <v>38.9</v>
      </c>
      <c r="G55" s="43">
        <v>23.01</v>
      </c>
      <c r="H55" s="43">
        <v>30.0</v>
      </c>
      <c r="I55" s="43">
        <v>21.0</v>
      </c>
      <c r="J55" s="44"/>
      <c r="K55" s="44"/>
      <c r="L55" s="44"/>
      <c r="M55" s="44"/>
      <c r="N55" s="44"/>
      <c r="O55" s="44"/>
      <c r="P55" s="44"/>
      <c r="Q55" s="44"/>
      <c r="R55" s="45">
        <v>30.5</v>
      </c>
      <c r="S55" s="34">
        <f t="shared" si="13"/>
        <v>31.9</v>
      </c>
      <c r="T55" s="34">
        <f t="shared" si="14"/>
        <v>10.12</v>
      </c>
      <c r="U55" s="35">
        <f t="shared" si="15"/>
        <v>21.78</v>
      </c>
      <c r="V55" s="36">
        <f t="shared" si="16"/>
        <v>42.02</v>
      </c>
    </row>
    <row r="56">
      <c r="A56" s="28">
        <v>43895.0</v>
      </c>
      <c r="B56" s="42" t="s">
        <v>107</v>
      </c>
      <c r="C56" s="30">
        <v>10.0</v>
      </c>
      <c r="D56" s="31" t="s">
        <v>41</v>
      </c>
      <c r="E56" s="43">
        <v>48.0</v>
      </c>
      <c r="F56" s="43">
        <v>265.0</v>
      </c>
      <c r="G56" s="43">
        <v>134.9</v>
      </c>
      <c r="H56" s="43">
        <v>124.99</v>
      </c>
      <c r="I56" s="43">
        <v>194.99</v>
      </c>
      <c r="J56" s="44"/>
      <c r="K56" s="44"/>
      <c r="L56" s="44"/>
      <c r="M56" s="44"/>
      <c r="N56" s="44"/>
      <c r="O56" s="44"/>
      <c r="P56" s="44"/>
      <c r="Q56" s="44"/>
      <c r="R56" s="45">
        <v>141.98</v>
      </c>
      <c r="S56" s="34">
        <f t="shared" si="13"/>
        <v>151.64</v>
      </c>
      <c r="T56" s="34">
        <f t="shared" si="14"/>
        <v>72.88</v>
      </c>
      <c r="U56" s="35">
        <f t="shared" si="15"/>
        <v>78.76</v>
      </c>
      <c r="V56" s="36">
        <f t="shared" si="16"/>
        <v>224.52</v>
      </c>
    </row>
    <row r="57">
      <c r="A57" s="28">
        <v>43926.0</v>
      </c>
      <c r="B57" s="42" t="s">
        <v>108</v>
      </c>
      <c r="C57" s="30">
        <v>10.0</v>
      </c>
      <c r="D57" s="31" t="s">
        <v>41</v>
      </c>
      <c r="E57" s="43">
        <v>130.0</v>
      </c>
      <c r="F57" s="43">
        <v>142.5</v>
      </c>
      <c r="G57" s="43">
        <v>142.8</v>
      </c>
      <c r="H57" s="43">
        <v>64.99</v>
      </c>
      <c r="I57" s="43">
        <v>55.0</v>
      </c>
      <c r="J57" s="44"/>
      <c r="K57" s="44"/>
      <c r="L57" s="44"/>
      <c r="M57" s="44"/>
      <c r="N57" s="44"/>
      <c r="O57" s="44"/>
      <c r="P57" s="44"/>
      <c r="Q57" s="44"/>
      <c r="R57" s="45">
        <v>64.21</v>
      </c>
      <c r="S57" s="34">
        <f t="shared" si="13"/>
        <v>99.92</v>
      </c>
      <c r="T57" s="34">
        <f t="shared" si="14"/>
        <v>42.59</v>
      </c>
      <c r="U57" s="35">
        <f t="shared" si="15"/>
        <v>57.33</v>
      </c>
      <c r="V57" s="36">
        <f t="shared" si="16"/>
        <v>142.51</v>
      </c>
    </row>
    <row r="58">
      <c r="A58" s="28">
        <v>43956.0</v>
      </c>
      <c r="B58" s="42" t="s">
        <v>109</v>
      </c>
      <c r="C58" s="30">
        <v>10.0</v>
      </c>
      <c r="D58" s="31" t="s">
        <v>41</v>
      </c>
      <c r="E58" s="43">
        <v>45.0</v>
      </c>
      <c r="F58" s="43">
        <v>2.15</v>
      </c>
      <c r="G58" s="43">
        <v>10.11</v>
      </c>
      <c r="H58" s="43">
        <v>2.64</v>
      </c>
      <c r="I58" s="43">
        <v>2.93</v>
      </c>
      <c r="J58" s="44"/>
      <c r="K58" s="44"/>
      <c r="L58" s="44"/>
      <c r="M58" s="44"/>
      <c r="N58" s="44"/>
      <c r="O58" s="44"/>
      <c r="P58" s="44"/>
      <c r="Q58" s="44"/>
      <c r="R58" s="45">
        <v>40.39</v>
      </c>
      <c r="S58" s="34">
        <f t="shared" si="13"/>
        <v>17.2</v>
      </c>
      <c r="T58" s="34">
        <f t="shared" si="14"/>
        <v>20.02</v>
      </c>
      <c r="U58" s="35">
        <f t="shared" si="15"/>
        <v>-2.82</v>
      </c>
      <c r="V58" s="36">
        <f t="shared" si="16"/>
        <v>37.22</v>
      </c>
    </row>
    <row r="59" hidden="1">
      <c r="A59" s="28">
        <v>43987.0</v>
      </c>
      <c r="B59" s="42" t="s">
        <v>110</v>
      </c>
      <c r="C59" s="30">
        <v>10.0</v>
      </c>
      <c r="D59" s="46" t="s">
        <v>49</v>
      </c>
      <c r="E59" s="43">
        <v>45.0</v>
      </c>
      <c r="F59" s="43">
        <v>8.55</v>
      </c>
      <c r="G59" s="43">
        <v>3.99</v>
      </c>
      <c r="H59" s="43">
        <v>8.97</v>
      </c>
      <c r="I59" s="44"/>
      <c r="J59" s="44"/>
      <c r="K59" s="44"/>
      <c r="L59" s="44"/>
      <c r="M59" s="44"/>
      <c r="N59" s="44"/>
      <c r="O59" s="44"/>
      <c r="P59" s="44"/>
      <c r="Q59" s="44"/>
      <c r="R59" s="45">
        <v>63.02</v>
      </c>
      <c r="S59" s="34">
        <f t="shared" si="13"/>
        <v>25.91</v>
      </c>
      <c r="T59" s="34">
        <f t="shared" si="14"/>
        <v>26.51</v>
      </c>
      <c r="U59" s="35">
        <f t="shared" si="15"/>
        <v>-0.6</v>
      </c>
      <c r="V59" s="36">
        <f t="shared" si="16"/>
        <v>52.42</v>
      </c>
    </row>
    <row r="60">
      <c r="A60" s="28">
        <v>44017.0</v>
      </c>
      <c r="B60" s="42" t="s">
        <v>111</v>
      </c>
      <c r="C60" s="30">
        <v>10.0</v>
      </c>
      <c r="D60" s="31" t="s">
        <v>41</v>
      </c>
      <c r="E60" s="43">
        <v>74.0</v>
      </c>
      <c r="F60" s="43">
        <v>35.5</v>
      </c>
      <c r="G60" s="43">
        <v>38.99</v>
      </c>
      <c r="H60" s="43">
        <v>99.0</v>
      </c>
      <c r="I60" s="43">
        <v>96.99</v>
      </c>
      <c r="J60" s="44"/>
      <c r="K60" s="44"/>
      <c r="L60" s="44"/>
      <c r="M60" s="44"/>
      <c r="N60" s="44"/>
      <c r="O60" s="44"/>
      <c r="P60" s="44"/>
      <c r="Q60" s="44"/>
      <c r="R60" s="45">
        <v>46.41</v>
      </c>
      <c r="S60" s="34">
        <f t="shared" si="13"/>
        <v>65.15</v>
      </c>
      <c r="T60" s="34">
        <f t="shared" si="14"/>
        <v>28.82</v>
      </c>
      <c r="U60" s="35">
        <f t="shared" si="15"/>
        <v>36.33</v>
      </c>
      <c r="V60" s="36">
        <f t="shared" si="16"/>
        <v>93.97</v>
      </c>
    </row>
    <row r="61">
      <c r="A61" s="28">
        <v>44048.0</v>
      </c>
      <c r="B61" s="42" t="s">
        <v>112</v>
      </c>
      <c r="C61" s="30">
        <v>10.0</v>
      </c>
      <c r="D61" s="31" t="s">
        <v>41</v>
      </c>
      <c r="E61" s="43">
        <v>310.0</v>
      </c>
      <c r="F61" s="43">
        <v>65.5</v>
      </c>
      <c r="G61" s="43">
        <v>99.99</v>
      </c>
      <c r="H61" s="43">
        <v>85.84</v>
      </c>
      <c r="I61" s="43">
        <v>100.0</v>
      </c>
      <c r="J61" s="44"/>
      <c r="K61" s="44"/>
      <c r="L61" s="44"/>
      <c r="M61" s="44"/>
      <c r="N61" s="44"/>
      <c r="O61" s="44"/>
      <c r="P61" s="44"/>
      <c r="Q61" s="44"/>
      <c r="R61" s="45">
        <v>98.26</v>
      </c>
      <c r="S61" s="34">
        <f t="shared" si="13"/>
        <v>126.6</v>
      </c>
      <c r="T61" s="34">
        <f t="shared" si="14"/>
        <v>90.83</v>
      </c>
      <c r="U61" s="35">
        <f t="shared" si="15"/>
        <v>35.77</v>
      </c>
      <c r="V61" s="36">
        <f t="shared" si="16"/>
        <v>217.43</v>
      </c>
    </row>
    <row r="62">
      <c r="A62" s="28">
        <v>44079.0</v>
      </c>
      <c r="B62" s="42" t="s">
        <v>113</v>
      </c>
      <c r="C62" s="30">
        <v>10.0</v>
      </c>
      <c r="D62" s="31" t="s">
        <v>41</v>
      </c>
      <c r="E62" s="43">
        <v>315.0</v>
      </c>
      <c r="F62" s="43">
        <v>125.0</v>
      </c>
      <c r="G62" s="43">
        <v>97.0</v>
      </c>
      <c r="H62" s="43">
        <v>149.9</v>
      </c>
      <c r="I62" s="43">
        <v>93.99</v>
      </c>
      <c r="J62" s="44"/>
      <c r="K62" s="44"/>
      <c r="L62" s="44"/>
      <c r="M62" s="44"/>
      <c r="N62" s="44"/>
      <c r="O62" s="44"/>
      <c r="P62" s="44"/>
      <c r="Q62" s="44"/>
      <c r="R62" s="45">
        <v>132.39</v>
      </c>
      <c r="S62" s="34">
        <f t="shared" si="13"/>
        <v>152.21</v>
      </c>
      <c r="T62" s="34">
        <f t="shared" si="14"/>
        <v>82.56</v>
      </c>
      <c r="U62" s="35">
        <f t="shared" si="15"/>
        <v>69.65</v>
      </c>
      <c r="V62" s="36">
        <f t="shared" si="16"/>
        <v>234.77</v>
      </c>
    </row>
    <row r="63">
      <c r="A63" s="28">
        <v>44109.0</v>
      </c>
      <c r="B63" s="42" t="s">
        <v>114</v>
      </c>
      <c r="C63" s="30">
        <v>10.0</v>
      </c>
      <c r="D63" s="31" t="s">
        <v>41</v>
      </c>
      <c r="E63" s="43">
        <v>530.0</v>
      </c>
      <c r="F63" s="43">
        <v>286.0</v>
      </c>
      <c r="G63" s="43">
        <v>292.0</v>
      </c>
      <c r="H63" s="43">
        <v>185.99</v>
      </c>
      <c r="I63" s="43">
        <v>402.95</v>
      </c>
      <c r="J63" s="44"/>
      <c r="K63" s="44"/>
      <c r="L63" s="44"/>
      <c r="M63" s="44"/>
      <c r="N63" s="44"/>
      <c r="O63" s="44"/>
      <c r="P63" s="44"/>
      <c r="Q63" s="44"/>
      <c r="R63" s="45">
        <v>212.66</v>
      </c>
      <c r="S63" s="34">
        <f t="shared" si="13"/>
        <v>318.27</v>
      </c>
      <c r="T63" s="34">
        <f t="shared" si="14"/>
        <v>128.36</v>
      </c>
      <c r="U63" s="35">
        <f t="shared" si="15"/>
        <v>189.91</v>
      </c>
      <c r="V63" s="36">
        <f t="shared" si="16"/>
        <v>446.63</v>
      </c>
    </row>
    <row r="64">
      <c r="A64" s="28">
        <v>44140.0</v>
      </c>
      <c r="B64" s="42" t="s">
        <v>115</v>
      </c>
      <c r="C64" s="30">
        <v>10.0</v>
      </c>
      <c r="D64" s="31" t="s">
        <v>41</v>
      </c>
      <c r="E64" s="43">
        <v>23.0</v>
      </c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5">
        <v>13.74</v>
      </c>
      <c r="S64" s="34">
        <f t="shared" si="13"/>
        <v>18.37</v>
      </c>
      <c r="T64" s="34">
        <f t="shared" si="14"/>
        <v>6.55</v>
      </c>
      <c r="U64" s="35">
        <f t="shared" si="15"/>
        <v>11.82</v>
      </c>
      <c r="V64" s="36">
        <f t="shared" si="16"/>
        <v>24.92</v>
      </c>
    </row>
    <row r="65">
      <c r="A65" s="28">
        <v>44170.0</v>
      </c>
      <c r="B65" s="42" t="s">
        <v>116</v>
      </c>
      <c r="C65" s="30">
        <v>10.0</v>
      </c>
      <c r="D65" s="31" t="s">
        <v>41</v>
      </c>
      <c r="E65" s="43">
        <v>750.0</v>
      </c>
      <c r="F65" s="43">
        <v>650.0</v>
      </c>
      <c r="G65" s="43">
        <v>499.0</v>
      </c>
      <c r="H65" s="43">
        <v>449.9</v>
      </c>
      <c r="I65" s="44"/>
      <c r="J65" s="44"/>
      <c r="K65" s="44"/>
      <c r="L65" s="44"/>
      <c r="M65" s="44"/>
      <c r="N65" s="44"/>
      <c r="O65" s="44"/>
      <c r="P65" s="44"/>
      <c r="Q65" s="44"/>
      <c r="R65" s="45">
        <v>116.22</v>
      </c>
      <c r="S65" s="34">
        <f t="shared" si="13"/>
        <v>493.02</v>
      </c>
      <c r="T65" s="34">
        <f t="shared" si="14"/>
        <v>242.15</v>
      </c>
      <c r="U65" s="35">
        <f t="shared" si="15"/>
        <v>250.87</v>
      </c>
      <c r="V65" s="36">
        <f t="shared" si="16"/>
        <v>735.17</v>
      </c>
    </row>
    <row r="66">
      <c r="A66" s="47" t="s">
        <v>117</v>
      </c>
      <c r="B66" s="42" t="s">
        <v>118</v>
      </c>
      <c r="C66" s="30">
        <v>10.0</v>
      </c>
      <c r="D66" s="31" t="s">
        <v>41</v>
      </c>
      <c r="E66" s="43">
        <v>400.0</v>
      </c>
      <c r="F66" s="43">
        <v>750.0</v>
      </c>
      <c r="G66" s="43">
        <v>159.99</v>
      </c>
      <c r="H66" s="43">
        <v>190.0</v>
      </c>
      <c r="I66" s="43">
        <v>356.0</v>
      </c>
      <c r="J66" s="44"/>
      <c r="K66" s="44"/>
      <c r="L66" s="44"/>
      <c r="M66" s="44"/>
      <c r="N66" s="44"/>
      <c r="O66" s="44"/>
      <c r="P66" s="44"/>
      <c r="Q66" s="44"/>
      <c r="R66" s="45">
        <v>86.65</v>
      </c>
      <c r="S66" s="34">
        <f t="shared" si="13"/>
        <v>323.77</v>
      </c>
      <c r="T66" s="34">
        <f t="shared" si="14"/>
        <v>240.61</v>
      </c>
      <c r="U66" s="35">
        <f t="shared" si="15"/>
        <v>83.16</v>
      </c>
      <c r="V66" s="36">
        <f t="shared" si="16"/>
        <v>564.38</v>
      </c>
    </row>
    <row r="67">
      <c r="A67" s="47" t="s">
        <v>119</v>
      </c>
      <c r="B67" s="42" t="s">
        <v>120</v>
      </c>
      <c r="C67" s="30">
        <v>10.0</v>
      </c>
      <c r="D67" s="31" t="s">
        <v>41</v>
      </c>
      <c r="E67" s="43">
        <v>230.0</v>
      </c>
      <c r="F67" s="43">
        <v>65.0</v>
      </c>
      <c r="G67" s="43">
        <v>37.43</v>
      </c>
      <c r="H67" s="43">
        <v>45.0</v>
      </c>
      <c r="I67" s="43">
        <v>49.9</v>
      </c>
      <c r="J67" s="44"/>
      <c r="K67" s="44"/>
      <c r="L67" s="44"/>
      <c r="M67" s="44"/>
      <c r="N67" s="44"/>
      <c r="O67" s="44"/>
      <c r="P67" s="44"/>
      <c r="Q67" s="44"/>
      <c r="R67" s="45">
        <v>64.92</v>
      </c>
      <c r="S67" s="34">
        <f t="shared" si="13"/>
        <v>82.04</v>
      </c>
      <c r="T67" s="34">
        <f t="shared" si="14"/>
        <v>73.31</v>
      </c>
      <c r="U67" s="35">
        <f t="shared" si="15"/>
        <v>8.73</v>
      </c>
      <c r="V67" s="36">
        <f t="shared" si="16"/>
        <v>155.35</v>
      </c>
    </row>
    <row r="68">
      <c r="A68" s="47" t="s">
        <v>121</v>
      </c>
      <c r="B68" s="42" t="s">
        <v>122</v>
      </c>
      <c r="C68" s="30">
        <v>10.0</v>
      </c>
      <c r="D68" s="31" t="s">
        <v>41</v>
      </c>
      <c r="E68" s="43">
        <v>180.0</v>
      </c>
      <c r="F68" s="43">
        <v>72.0</v>
      </c>
      <c r="G68" s="43">
        <v>60.0</v>
      </c>
      <c r="H68" s="43">
        <v>54.99</v>
      </c>
      <c r="I68" s="43">
        <v>80.0</v>
      </c>
      <c r="J68" s="44"/>
      <c r="K68" s="44"/>
      <c r="L68" s="44"/>
      <c r="M68" s="44"/>
      <c r="N68" s="44"/>
      <c r="O68" s="44"/>
      <c r="P68" s="44"/>
      <c r="Q68" s="44"/>
      <c r="R68" s="45">
        <v>63.24</v>
      </c>
      <c r="S68" s="34">
        <f t="shared" si="13"/>
        <v>85.04</v>
      </c>
      <c r="T68" s="34">
        <f t="shared" si="14"/>
        <v>47.37</v>
      </c>
      <c r="U68" s="35">
        <f t="shared" si="15"/>
        <v>37.67</v>
      </c>
      <c r="V68" s="36">
        <f t="shared" si="16"/>
        <v>132.41</v>
      </c>
    </row>
    <row r="69">
      <c r="A69" s="47" t="s">
        <v>123</v>
      </c>
      <c r="B69" s="42" t="s">
        <v>124</v>
      </c>
      <c r="C69" s="30">
        <v>10.0</v>
      </c>
      <c r="D69" s="31" t="s">
        <v>41</v>
      </c>
      <c r="E69" s="43">
        <v>30.0</v>
      </c>
      <c r="F69" s="43">
        <v>5.0</v>
      </c>
      <c r="G69" s="43">
        <v>0.34</v>
      </c>
      <c r="H69" s="43">
        <v>0.49</v>
      </c>
      <c r="I69" s="43">
        <v>4.13</v>
      </c>
      <c r="J69" s="44"/>
      <c r="K69" s="44"/>
      <c r="L69" s="44"/>
      <c r="M69" s="44"/>
      <c r="N69" s="44"/>
      <c r="O69" s="44"/>
      <c r="P69" s="44"/>
      <c r="Q69" s="44"/>
      <c r="R69" s="45">
        <v>19.63</v>
      </c>
      <c r="S69" s="34">
        <f t="shared" si="13"/>
        <v>9.93</v>
      </c>
      <c r="T69" s="34">
        <f t="shared" si="14"/>
        <v>12.13</v>
      </c>
      <c r="U69" s="35">
        <f t="shared" si="15"/>
        <v>-2.2</v>
      </c>
      <c r="V69" s="36">
        <f t="shared" si="16"/>
        <v>22.06</v>
      </c>
    </row>
    <row r="70">
      <c r="A70" s="47" t="s">
        <v>125</v>
      </c>
      <c r="B70" s="42" t="s">
        <v>126</v>
      </c>
      <c r="C70" s="30">
        <v>10.0</v>
      </c>
      <c r="D70" s="31" t="s">
        <v>41</v>
      </c>
      <c r="E70" s="43">
        <v>30.0</v>
      </c>
      <c r="F70" s="43">
        <v>1.25</v>
      </c>
      <c r="G70" s="43">
        <v>1.5</v>
      </c>
      <c r="H70" s="43">
        <v>1.53</v>
      </c>
      <c r="I70" s="43">
        <v>1.7</v>
      </c>
      <c r="J70" s="44"/>
      <c r="K70" s="44"/>
      <c r="L70" s="44"/>
      <c r="M70" s="44"/>
      <c r="N70" s="44"/>
      <c r="O70" s="44"/>
      <c r="P70" s="44"/>
      <c r="Q70" s="44"/>
      <c r="R70" s="45">
        <v>13.69</v>
      </c>
      <c r="S70" s="34">
        <f t="shared" si="13"/>
        <v>8.28</v>
      </c>
      <c r="T70" s="34">
        <f t="shared" si="14"/>
        <v>11.71</v>
      </c>
      <c r="U70" s="35">
        <f t="shared" si="15"/>
        <v>-3.43</v>
      </c>
      <c r="V70" s="36">
        <f t="shared" si="16"/>
        <v>19.99</v>
      </c>
    </row>
    <row r="71">
      <c r="A71" s="47" t="s">
        <v>127</v>
      </c>
      <c r="B71" s="42" t="s">
        <v>128</v>
      </c>
      <c r="C71" s="30">
        <v>10.0</v>
      </c>
      <c r="D71" s="31" t="s">
        <v>41</v>
      </c>
      <c r="E71" s="43">
        <v>430.0</v>
      </c>
      <c r="F71" s="43">
        <v>180.0</v>
      </c>
      <c r="G71" s="43">
        <v>261.0</v>
      </c>
      <c r="H71" s="43">
        <v>339.89</v>
      </c>
      <c r="I71" s="43">
        <v>135.26</v>
      </c>
      <c r="J71" s="44"/>
      <c r="K71" s="44"/>
      <c r="L71" s="44"/>
      <c r="M71" s="44"/>
      <c r="N71" s="44"/>
      <c r="O71" s="44"/>
      <c r="P71" s="44"/>
      <c r="Q71" s="44"/>
      <c r="R71" s="45">
        <v>272.83</v>
      </c>
      <c r="S71" s="34">
        <f t="shared" si="13"/>
        <v>269.83</v>
      </c>
      <c r="T71" s="34">
        <f t="shared" si="14"/>
        <v>106.61</v>
      </c>
      <c r="U71" s="35">
        <f t="shared" si="15"/>
        <v>163.22</v>
      </c>
      <c r="V71" s="36">
        <f t="shared" si="16"/>
        <v>376.44</v>
      </c>
    </row>
    <row r="72">
      <c r="A72" s="47" t="s">
        <v>129</v>
      </c>
      <c r="B72" s="42" t="s">
        <v>130</v>
      </c>
      <c r="C72" s="30">
        <v>10.0</v>
      </c>
      <c r="D72" s="31" t="s">
        <v>41</v>
      </c>
      <c r="E72" s="43">
        <v>70.0</v>
      </c>
      <c r="F72" s="43">
        <v>65.5</v>
      </c>
      <c r="G72" s="43">
        <v>12.25</v>
      </c>
      <c r="H72" s="43">
        <v>40.47</v>
      </c>
      <c r="I72" s="43">
        <v>54.45</v>
      </c>
      <c r="J72" s="44"/>
      <c r="K72" s="44"/>
      <c r="L72" s="44"/>
      <c r="M72" s="44"/>
      <c r="N72" s="44"/>
      <c r="O72" s="44"/>
      <c r="P72" s="44"/>
      <c r="Q72" s="44"/>
      <c r="R72" s="45">
        <v>26.87</v>
      </c>
      <c r="S72" s="34">
        <f t="shared" si="13"/>
        <v>44.92</v>
      </c>
      <c r="T72" s="34">
        <f t="shared" si="14"/>
        <v>22.61</v>
      </c>
      <c r="U72" s="35">
        <f t="shared" si="15"/>
        <v>22.31</v>
      </c>
      <c r="V72" s="36">
        <f t="shared" si="16"/>
        <v>67.53</v>
      </c>
    </row>
    <row r="73">
      <c r="A73" s="47" t="s">
        <v>131</v>
      </c>
      <c r="B73" s="42" t="s">
        <v>132</v>
      </c>
      <c r="C73" s="30">
        <v>10.0</v>
      </c>
      <c r="D73" s="31" t="s">
        <v>41</v>
      </c>
      <c r="E73" s="43">
        <v>170.0</v>
      </c>
      <c r="F73" s="43">
        <v>55.0</v>
      </c>
      <c r="G73" s="43">
        <v>13.8</v>
      </c>
      <c r="H73" s="43">
        <v>63.25</v>
      </c>
      <c r="I73" s="43"/>
      <c r="J73" s="44"/>
      <c r="K73" s="44"/>
      <c r="L73" s="44"/>
      <c r="M73" s="44"/>
      <c r="N73" s="44"/>
      <c r="O73" s="44"/>
      <c r="P73" s="44"/>
      <c r="Q73" s="44"/>
      <c r="R73" s="45">
        <v>80.37</v>
      </c>
      <c r="S73" s="34">
        <f t="shared" si="13"/>
        <v>76.48</v>
      </c>
      <c r="T73" s="34">
        <f t="shared" si="14"/>
        <v>57.72</v>
      </c>
      <c r="U73" s="35">
        <f t="shared" si="15"/>
        <v>18.76</v>
      </c>
      <c r="V73" s="36">
        <f t="shared" si="16"/>
        <v>134.2</v>
      </c>
    </row>
    <row r="74">
      <c r="A74" s="47" t="s">
        <v>133</v>
      </c>
      <c r="B74" s="42" t="s">
        <v>134</v>
      </c>
      <c r="C74" s="30">
        <v>10.0</v>
      </c>
      <c r="D74" s="31" t="s">
        <v>41</v>
      </c>
      <c r="E74" s="43">
        <v>50.0</v>
      </c>
      <c r="F74" s="43">
        <v>15.0</v>
      </c>
      <c r="G74" s="43">
        <v>60.0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5">
        <v>37.44</v>
      </c>
      <c r="S74" s="34">
        <f t="shared" si="13"/>
        <v>40.61</v>
      </c>
      <c r="T74" s="34">
        <f t="shared" si="14"/>
        <v>19.41</v>
      </c>
      <c r="U74" s="35">
        <f t="shared" si="15"/>
        <v>21.2</v>
      </c>
      <c r="V74" s="36">
        <f t="shared" si="16"/>
        <v>60.02</v>
      </c>
    </row>
    <row r="75">
      <c r="A75" s="47" t="s">
        <v>135</v>
      </c>
      <c r="B75" s="42" t="s">
        <v>136</v>
      </c>
      <c r="C75" s="30">
        <v>10.0</v>
      </c>
      <c r="D75" s="31" t="s">
        <v>41</v>
      </c>
      <c r="E75" s="43">
        <v>180.0</v>
      </c>
      <c r="F75" s="43">
        <v>18.5</v>
      </c>
      <c r="G75" s="43">
        <v>41.0</v>
      </c>
      <c r="H75" s="43">
        <v>72.67</v>
      </c>
      <c r="I75" s="43">
        <v>59.99</v>
      </c>
      <c r="J75" s="44"/>
      <c r="K75" s="44"/>
      <c r="L75" s="44"/>
      <c r="M75" s="44"/>
      <c r="N75" s="44"/>
      <c r="O75" s="44"/>
      <c r="P75" s="44"/>
      <c r="Q75" s="44"/>
      <c r="R75" s="45">
        <v>34.61</v>
      </c>
      <c r="S75" s="34">
        <f t="shared" si="13"/>
        <v>67.8</v>
      </c>
      <c r="T75" s="34">
        <f t="shared" si="14"/>
        <v>58.18</v>
      </c>
      <c r="U75" s="35">
        <f t="shared" si="15"/>
        <v>9.62</v>
      </c>
      <c r="V75" s="36">
        <f t="shared" si="16"/>
        <v>125.98</v>
      </c>
    </row>
    <row r="76">
      <c r="A76" s="47" t="s">
        <v>137</v>
      </c>
      <c r="B76" s="42" t="s">
        <v>138</v>
      </c>
      <c r="C76" s="30">
        <v>10.0</v>
      </c>
      <c r="D76" s="31" t="s">
        <v>41</v>
      </c>
      <c r="E76" s="43">
        <v>35.0</v>
      </c>
      <c r="F76" s="44"/>
      <c r="G76" s="43">
        <v>5.44</v>
      </c>
      <c r="H76" s="43">
        <v>5.17</v>
      </c>
      <c r="I76" s="44"/>
      <c r="J76" s="44"/>
      <c r="K76" s="44"/>
      <c r="L76" s="44"/>
      <c r="M76" s="44"/>
      <c r="N76" s="44"/>
      <c r="O76" s="44"/>
      <c r="P76" s="44"/>
      <c r="Q76" s="44"/>
      <c r="R76" s="45">
        <v>14.41</v>
      </c>
      <c r="S76" s="34">
        <f t="shared" si="13"/>
        <v>15.01</v>
      </c>
      <c r="T76" s="34">
        <f t="shared" si="14"/>
        <v>14</v>
      </c>
      <c r="U76" s="35">
        <f t="shared" si="15"/>
        <v>1.01</v>
      </c>
      <c r="V76" s="36">
        <f t="shared" si="16"/>
        <v>29.01</v>
      </c>
    </row>
    <row r="77">
      <c r="A77" s="47" t="s">
        <v>139</v>
      </c>
      <c r="B77" s="42" t="s">
        <v>140</v>
      </c>
      <c r="C77" s="30">
        <v>10.0</v>
      </c>
      <c r="D77" s="31" t="s">
        <v>41</v>
      </c>
      <c r="E77" s="43">
        <v>190.0</v>
      </c>
      <c r="F77" s="44"/>
      <c r="G77" s="43">
        <v>109.99</v>
      </c>
      <c r="H77" s="43">
        <v>95.55</v>
      </c>
      <c r="I77" s="43">
        <v>86.99</v>
      </c>
      <c r="J77" s="44"/>
      <c r="K77" s="44"/>
      <c r="L77" s="44"/>
      <c r="M77" s="44"/>
      <c r="N77" s="44"/>
      <c r="O77" s="44"/>
      <c r="P77" s="44"/>
      <c r="Q77" s="44"/>
      <c r="R77" s="45">
        <v>74.74</v>
      </c>
      <c r="S77" s="34">
        <f t="shared" si="13"/>
        <v>111.45</v>
      </c>
      <c r="T77" s="34">
        <f t="shared" si="14"/>
        <v>45.75</v>
      </c>
      <c r="U77" s="35">
        <f t="shared" si="15"/>
        <v>65.7</v>
      </c>
      <c r="V77" s="36">
        <f t="shared" si="16"/>
        <v>157.2</v>
      </c>
    </row>
    <row r="78">
      <c r="A78" s="47" t="s">
        <v>141</v>
      </c>
      <c r="B78" s="42" t="s">
        <v>142</v>
      </c>
      <c r="C78" s="30">
        <v>10.0</v>
      </c>
      <c r="D78" s="31" t="s">
        <v>41</v>
      </c>
      <c r="E78" s="43">
        <v>70.0</v>
      </c>
      <c r="F78" s="43">
        <v>25.2</v>
      </c>
      <c r="G78" s="43">
        <v>18.25</v>
      </c>
      <c r="H78" s="43">
        <v>18.8</v>
      </c>
      <c r="I78" s="43">
        <v>19.6</v>
      </c>
      <c r="J78" s="44"/>
      <c r="K78" s="44"/>
      <c r="L78" s="44"/>
      <c r="M78" s="44"/>
      <c r="N78" s="44"/>
      <c r="O78" s="44"/>
      <c r="P78" s="44"/>
      <c r="Q78" s="44"/>
      <c r="R78" s="45">
        <v>42.28</v>
      </c>
      <c r="S78" s="34">
        <f t="shared" si="13"/>
        <v>32.36</v>
      </c>
      <c r="T78" s="34">
        <f t="shared" si="14"/>
        <v>20.55</v>
      </c>
      <c r="U78" s="35">
        <f t="shared" si="15"/>
        <v>11.81</v>
      </c>
      <c r="V78" s="36">
        <f t="shared" si="16"/>
        <v>52.91</v>
      </c>
    </row>
    <row r="79">
      <c r="A79" s="47" t="s">
        <v>143</v>
      </c>
      <c r="B79" s="42" t="s">
        <v>144</v>
      </c>
      <c r="C79" s="30">
        <v>10.0</v>
      </c>
      <c r="D79" s="31" t="s">
        <v>41</v>
      </c>
      <c r="E79" s="43">
        <v>1700.0</v>
      </c>
      <c r="F79" s="44"/>
      <c r="G79" s="43">
        <v>565.9</v>
      </c>
      <c r="H79" s="43">
        <v>850.76</v>
      </c>
      <c r="I79" s="43">
        <v>874.99</v>
      </c>
      <c r="J79" s="44"/>
      <c r="K79" s="44"/>
      <c r="L79" s="44"/>
      <c r="M79" s="44"/>
      <c r="N79" s="44"/>
      <c r="O79" s="44"/>
      <c r="P79" s="44"/>
      <c r="Q79" s="44"/>
      <c r="R79" s="52"/>
      <c r="S79" s="34">
        <f t="shared" si="13"/>
        <v>997.91</v>
      </c>
      <c r="T79" s="34">
        <f t="shared" si="14"/>
        <v>488.65</v>
      </c>
      <c r="U79" s="35">
        <f t="shared" si="15"/>
        <v>509.26</v>
      </c>
      <c r="V79" s="36">
        <f t="shared" si="16"/>
        <v>1486.56</v>
      </c>
    </row>
    <row r="80">
      <c r="A80" s="47" t="s">
        <v>145</v>
      </c>
      <c r="B80" s="42" t="s">
        <v>146</v>
      </c>
      <c r="C80" s="30">
        <v>10.0</v>
      </c>
      <c r="D80" s="31" t="s">
        <v>41</v>
      </c>
      <c r="E80" s="43">
        <v>130.0</v>
      </c>
      <c r="F80" s="44"/>
      <c r="G80" s="43">
        <v>199.0</v>
      </c>
      <c r="H80" s="43">
        <v>159.1</v>
      </c>
      <c r="I80" s="44"/>
      <c r="J80" s="44"/>
      <c r="K80" s="44"/>
      <c r="L80" s="44"/>
      <c r="M80" s="44"/>
      <c r="N80" s="44"/>
      <c r="O80" s="44"/>
      <c r="P80" s="44"/>
      <c r="Q80" s="44"/>
      <c r="R80" s="45">
        <v>56.88</v>
      </c>
      <c r="S80" s="34">
        <f t="shared" si="13"/>
        <v>136.25</v>
      </c>
      <c r="T80" s="34">
        <f t="shared" si="14"/>
        <v>60</v>
      </c>
      <c r="U80" s="35">
        <f t="shared" si="15"/>
        <v>76.25</v>
      </c>
      <c r="V80" s="36">
        <f t="shared" si="16"/>
        <v>196.25</v>
      </c>
    </row>
    <row r="81">
      <c r="A81" s="47" t="s">
        <v>147</v>
      </c>
      <c r="B81" s="42" t="s">
        <v>148</v>
      </c>
      <c r="C81" s="30">
        <v>10.0</v>
      </c>
      <c r="D81" s="31" t="s">
        <v>41</v>
      </c>
      <c r="E81" s="43">
        <v>230.0</v>
      </c>
      <c r="F81" s="44"/>
      <c r="G81" s="43">
        <v>125.0</v>
      </c>
      <c r="H81" s="43">
        <v>103.8</v>
      </c>
      <c r="I81" s="43">
        <v>109.26</v>
      </c>
      <c r="J81" s="44"/>
      <c r="K81" s="44"/>
      <c r="L81" s="44"/>
      <c r="M81" s="44"/>
      <c r="N81" s="44"/>
      <c r="O81" s="44"/>
      <c r="P81" s="44"/>
      <c r="Q81" s="44"/>
      <c r="R81" s="45">
        <v>126.01</v>
      </c>
      <c r="S81" s="34">
        <f t="shared" si="13"/>
        <v>138.81</v>
      </c>
      <c r="T81" s="34">
        <f t="shared" si="14"/>
        <v>51.89</v>
      </c>
      <c r="U81" s="35">
        <f t="shared" si="15"/>
        <v>86.92</v>
      </c>
      <c r="V81" s="36">
        <f t="shared" si="16"/>
        <v>190.7</v>
      </c>
    </row>
    <row r="82">
      <c r="A82" s="47" t="s">
        <v>149</v>
      </c>
      <c r="B82" s="42" t="s">
        <v>150</v>
      </c>
      <c r="C82" s="30">
        <v>10.0</v>
      </c>
      <c r="D82" s="31" t="s">
        <v>41</v>
      </c>
      <c r="E82" s="43">
        <v>140.0</v>
      </c>
      <c r="F82" s="44"/>
      <c r="G82" s="43">
        <v>74.99</v>
      </c>
      <c r="H82" s="43">
        <v>133.96</v>
      </c>
      <c r="I82" s="43">
        <v>90.0</v>
      </c>
      <c r="J82" s="44"/>
      <c r="K82" s="44"/>
      <c r="L82" s="44"/>
      <c r="M82" s="44"/>
      <c r="N82" s="44"/>
      <c r="O82" s="44"/>
      <c r="P82" s="44"/>
      <c r="Q82" s="44"/>
      <c r="R82" s="45">
        <v>96.15</v>
      </c>
      <c r="S82" s="34">
        <f t="shared" si="13"/>
        <v>107.02</v>
      </c>
      <c r="T82" s="34">
        <f t="shared" si="14"/>
        <v>28.49</v>
      </c>
      <c r="U82" s="35">
        <f t="shared" si="15"/>
        <v>78.53</v>
      </c>
      <c r="V82" s="36">
        <f t="shared" si="16"/>
        <v>135.51</v>
      </c>
    </row>
    <row r="83">
      <c r="A83" s="47" t="s">
        <v>151</v>
      </c>
      <c r="B83" s="42" t="s">
        <v>152</v>
      </c>
      <c r="C83" s="30">
        <v>10.0</v>
      </c>
      <c r="D83" s="31" t="s">
        <v>41</v>
      </c>
      <c r="E83" s="43">
        <v>630.0</v>
      </c>
      <c r="F83" s="43">
        <v>380.0</v>
      </c>
      <c r="G83" s="43">
        <v>195.69</v>
      </c>
      <c r="H83" s="43">
        <v>294.16</v>
      </c>
      <c r="I83" s="43">
        <v>488.0</v>
      </c>
      <c r="J83" s="44"/>
      <c r="K83" s="44"/>
      <c r="L83" s="44"/>
      <c r="M83" s="44"/>
      <c r="N83" s="44"/>
      <c r="O83" s="44"/>
      <c r="P83" s="44"/>
      <c r="Q83" s="44"/>
      <c r="R83" s="45">
        <v>355.49</v>
      </c>
      <c r="S83" s="34">
        <f t="shared" si="13"/>
        <v>390.56</v>
      </c>
      <c r="T83" s="34">
        <f t="shared" si="14"/>
        <v>151.94</v>
      </c>
      <c r="U83" s="35">
        <f t="shared" si="15"/>
        <v>238.62</v>
      </c>
      <c r="V83" s="36">
        <f t="shared" si="16"/>
        <v>542.5</v>
      </c>
    </row>
    <row r="84">
      <c r="A84" s="149" t="s">
        <v>153</v>
      </c>
      <c r="B84" s="42" t="s">
        <v>154</v>
      </c>
      <c r="C84" s="30">
        <v>10.0</v>
      </c>
      <c r="D84" s="31" t="s">
        <v>41</v>
      </c>
      <c r="E84" s="43">
        <v>98.0</v>
      </c>
      <c r="F84" s="43">
        <v>45.0</v>
      </c>
      <c r="G84" s="43">
        <v>79.99</v>
      </c>
      <c r="H84" s="43">
        <v>49.9</v>
      </c>
      <c r="I84" s="43">
        <v>68.0</v>
      </c>
      <c r="J84" s="44"/>
      <c r="K84" s="44"/>
      <c r="L84" s="44"/>
      <c r="M84" s="44"/>
      <c r="N84" s="44"/>
      <c r="O84" s="44"/>
      <c r="P84" s="44"/>
      <c r="Q84" s="44"/>
      <c r="R84" s="45">
        <v>67.8</v>
      </c>
      <c r="S84" s="34">
        <f t="shared" si="13"/>
        <v>68.12</v>
      </c>
      <c r="T84" s="34">
        <f t="shared" si="14"/>
        <v>19.5</v>
      </c>
      <c r="U84" s="35">
        <f t="shared" si="15"/>
        <v>48.62</v>
      </c>
      <c r="V84" s="36">
        <f t="shared" si="16"/>
        <v>87.62</v>
      </c>
    </row>
    <row r="85">
      <c r="A85" s="53">
        <v>6.0</v>
      </c>
      <c r="B85" s="54" t="s">
        <v>155</v>
      </c>
      <c r="C85" s="55">
        <v>256.0</v>
      </c>
      <c r="D85" s="56" t="s">
        <v>41</v>
      </c>
      <c r="E85" s="57">
        <v>345.0</v>
      </c>
      <c r="F85" s="57">
        <v>285.0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9">
        <v>184.68</v>
      </c>
      <c r="S85" s="60">
        <f t="shared" si="13"/>
        <v>271.56</v>
      </c>
      <c r="T85" s="60">
        <f t="shared" si="14"/>
        <v>81</v>
      </c>
      <c r="U85" s="61">
        <f t="shared" si="15"/>
        <v>190.56</v>
      </c>
      <c r="V85" s="62">
        <f t="shared" si="16"/>
        <v>352.56</v>
      </c>
    </row>
    <row r="86" ht="12.75" customHeight="1">
      <c r="A86" s="64"/>
      <c r="B86" s="150"/>
      <c r="C86" s="66"/>
      <c r="D86" s="66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68"/>
      <c r="S86" s="151"/>
      <c r="T86" s="151"/>
      <c r="U86" s="151"/>
      <c r="V86" s="151"/>
    </row>
    <row r="87" ht="12.75" customHeight="1">
      <c r="A87" s="64"/>
      <c r="B87" s="150"/>
      <c r="C87" s="66"/>
      <c r="D87" s="66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</row>
    <row r="88" ht="12.75" customHeight="1">
      <c r="A88" s="69" t="str">
        <f t="shared" ref="A88:R88" si="17">IF(A1="","",A1)</f>
        <v/>
      </c>
      <c r="B88" s="70" t="str">
        <f t="shared" si="17"/>
        <v/>
      </c>
      <c r="C88" s="71" t="str">
        <f t="shared" si="17"/>
        <v/>
      </c>
      <c r="D88" s="72" t="str">
        <f t="shared" si="17"/>
        <v/>
      </c>
      <c r="E88" s="7" t="str">
        <f t="shared" si="17"/>
        <v/>
      </c>
      <c r="F88" s="7" t="str">
        <f t="shared" si="17"/>
        <v/>
      </c>
      <c r="G88" s="7" t="str">
        <f t="shared" si="17"/>
        <v/>
      </c>
      <c r="H88" s="7" t="str">
        <f t="shared" si="17"/>
        <v/>
      </c>
      <c r="I88" s="7" t="str">
        <f t="shared" si="17"/>
        <v/>
      </c>
      <c r="J88" s="7" t="str">
        <f t="shared" si="17"/>
        <v/>
      </c>
      <c r="K88" s="7" t="str">
        <f t="shared" si="17"/>
        <v/>
      </c>
      <c r="L88" s="7" t="str">
        <f t="shared" si="17"/>
        <v/>
      </c>
      <c r="M88" s="7" t="str">
        <f t="shared" si="17"/>
        <v/>
      </c>
      <c r="N88" s="7" t="str">
        <f t="shared" si="17"/>
        <v/>
      </c>
      <c r="O88" s="7" t="str">
        <f t="shared" si="17"/>
        <v/>
      </c>
      <c r="P88" s="7" t="str">
        <f t="shared" si="17"/>
        <v/>
      </c>
      <c r="Q88" s="7" t="str">
        <f t="shared" si="17"/>
        <v/>
      </c>
      <c r="R88" s="7" t="str">
        <f t="shared" si="17"/>
        <v/>
      </c>
      <c r="S88" s="73"/>
      <c r="T88" s="74"/>
      <c r="U88" s="73"/>
      <c r="V88" s="74"/>
    </row>
    <row r="89" ht="24.0" customHeight="1">
      <c r="A89" s="76" t="str">
        <f t="shared" ref="A89:R89" si="18">IF(A2="","",A2)</f>
        <v>Item</v>
      </c>
      <c r="B89" s="76" t="str">
        <f t="shared" si="18"/>
        <v>Descrição</v>
      </c>
      <c r="C89" s="76" t="str">
        <f t="shared" si="18"/>
        <v>Qtde</v>
      </c>
      <c r="D89" s="76" t="str">
        <f t="shared" si="18"/>
        <v>Unidade</v>
      </c>
      <c r="E89" s="76" t="str">
        <f t="shared" si="18"/>
        <v>GH</v>
      </c>
      <c r="F89" s="76" t="str">
        <f t="shared" si="18"/>
        <v>SRV</v>
      </c>
      <c r="G89" s="76" t="str">
        <f t="shared" si="18"/>
        <v>Internet 1 </v>
      </c>
      <c r="H89" s="76" t="str">
        <f t="shared" si="18"/>
        <v>Internet 2</v>
      </c>
      <c r="I89" s="76" t="str">
        <f t="shared" si="18"/>
        <v>Internet 3</v>
      </c>
      <c r="J89" s="76" t="str">
        <f t="shared" si="18"/>
        <v>BP1</v>
      </c>
      <c r="K89" s="76" t="str">
        <f t="shared" si="18"/>
        <v>BP2</v>
      </c>
      <c r="L89" s="76" t="str">
        <f t="shared" si="18"/>
        <v>BP3</v>
      </c>
      <c r="M89" s="76" t="str">
        <f t="shared" si="18"/>
        <v>BP4</v>
      </c>
      <c r="N89" s="76" t="str">
        <f t="shared" si="18"/>
        <v>BP5</v>
      </c>
      <c r="O89" s="76" t="str">
        <f t="shared" si="18"/>
        <v>BP6</v>
      </c>
      <c r="P89" s="76" t="str">
        <f t="shared" si="18"/>
        <v>BP7</v>
      </c>
      <c r="Q89" s="76" t="str">
        <f t="shared" si="18"/>
        <v>BP8</v>
      </c>
      <c r="R89" s="77" t="str">
        <f t="shared" si="18"/>
        <v>Ata 015/2019</v>
      </c>
      <c r="S89" s="78" t="s">
        <v>156</v>
      </c>
      <c r="T89" s="79"/>
      <c r="U89" s="78"/>
      <c r="V89" s="79"/>
    </row>
    <row r="90" ht="12.75" customHeight="1">
      <c r="A90" s="80"/>
      <c r="B90" s="81"/>
      <c r="C90" s="82"/>
      <c r="D90" s="83"/>
      <c r="E90" s="12" t="str">
        <f t="shared" ref="E90:R90" si="19">IF(E3="","",E3)</f>
        <v/>
      </c>
      <c r="F90" s="12" t="str">
        <f t="shared" si="19"/>
        <v/>
      </c>
      <c r="G90" s="12" t="str">
        <f t="shared" si="19"/>
        <v/>
      </c>
      <c r="H90" s="12" t="str">
        <f t="shared" si="19"/>
        <v/>
      </c>
      <c r="I90" s="12" t="str">
        <f t="shared" si="19"/>
        <v/>
      </c>
      <c r="J90" s="12" t="str">
        <f t="shared" si="19"/>
        <v/>
      </c>
      <c r="K90" s="12" t="str">
        <f t="shared" si="19"/>
        <v/>
      </c>
      <c r="L90" s="12" t="str">
        <f t="shared" si="19"/>
        <v/>
      </c>
      <c r="M90" s="12" t="str">
        <f t="shared" si="19"/>
        <v/>
      </c>
      <c r="N90" s="12" t="str">
        <f t="shared" si="19"/>
        <v/>
      </c>
      <c r="O90" s="12" t="str">
        <f t="shared" si="19"/>
        <v/>
      </c>
      <c r="P90" s="12" t="str">
        <f t="shared" si="19"/>
        <v/>
      </c>
      <c r="Q90" s="12" t="str">
        <f t="shared" si="19"/>
        <v/>
      </c>
      <c r="R90" s="12" t="str">
        <f t="shared" si="19"/>
        <v/>
      </c>
      <c r="S90" s="78" t="s">
        <v>157</v>
      </c>
      <c r="T90" s="79"/>
      <c r="U90" s="78" t="s">
        <v>158</v>
      </c>
      <c r="V90" s="79"/>
    </row>
    <row r="91" ht="12.75" customHeight="1">
      <c r="A91" s="84"/>
      <c r="B91" s="85"/>
      <c r="C91" s="86"/>
      <c r="D91" s="87"/>
      <c r="E91" s="21" t="str">
        <f t="shared" ref="E91:R91" si="20">IF(E4="","",E4)</f>
        <v/>
      </c>
      <c r="F91" s="21" t="str">
        <f t="shared" si="20"/>
        <v/>
      </c>
      <c r="G91" s="21" t="str">
        <f t="shared" si="20"/>
        <v/>
      </c>
      <c r="H91" s="21" t="str">
        <f t="shared" si="20"/>
        <v/>
      </c>
      <c r="I91" s="21" t="str">
        <f t="shared" si="20"/>
        <v/>
      </c>
      <c r="J91" s="21" t="str">
        <f t="shared" si="20"/>
        <v/>
      </c>
      <c r="K91" s="21" t="str">
        <f t="shared" si="20"/>
        <v/>
      </c>
      <c r="L91" s="21" t="str">
        <f t="shared" si="20"/>
        <v/>
      </c>
      <c r="M91" s="21" t="str">
        <f t="shared" si="20"/>
        <v/>
      </c>
      <c r="N91" s="21" t="str">
        <f t="shared" si="20"/>
        <v/>
      </c>
      <c r="O91" s="21" t="str">
        <f t="shared" si="20"/>
        <v/>
      </c>
      <c r="P91" s="21" t="str">
        <f t="shared" si="20"/>
        <v/>
      </c>
      <c r="Q91" s="21" t="str">
        <f t="shared" si="20"/>
        <v/>
      </c>
      <c r="R91" s="21" t="str">
        <f t="shared" si="20"/>
        <v/>
      </c>
      <c r="S91" s="88"/>
      <c r="T91" s="89"/>
      <c r="U91" s="88"/>
      <c r="V91" s="89"/>
    </row>
    <row r="92" ht="12.75" customHeight="1">
      <c r="A92" s="90">
        <f t="shared" ref="A92:A172" si="21">A5</f>
        <v>1</v>
      </c>
      <c r="B92" s="91" t="str">
        <f t="shared" ref="B92:B172" si="22">IF(B5="","",B5)</f>
        <v>Manutenção Preventiva – Tipo Split</v>
      </c>
      <c r="C92" s="92" t="str">
        <f>C5</f>
        <v/>
      </c>
      <c r="D92" s="93"/>
      <c r="E92" s="152" t="str">
        <f>IF('Circunscrição I'!E5&gt;0,IF(AND('Circunscrição I'!$U5&lt;='Circunscrição I'!E5,'Circunscrição I'!E5&lt;='Circunscrição I'!$V5),'Circunscrição I'!E5,"excluído*"),"")</f>
        <v/>
      </c>
      <c r="F92" s="152" t="str">
        <f>IF('Circunscrição I'!F5&gt;0,IF(AND('Circunscrição I'!$U5&lt;='Circunscrição I'!F5,'Circunscrição I'!F5&lt;='Circunscrição I'!$V5),'Circunscrição I'!F5,"excluído*"),"")</f>
        <v/>
      </c>
      <c r="G92" s="152" t="str">
        <f>IF('Circunscrição I'!G5&gt;0,IF(AND('Circunscrição I'!$U5&lt;='Circunscrição I'!G5,'Circunscrição I'!G5&lt;='Circunscrição I'!$V5),'Circunscrição I'!G5,"excluído*"),"")</f>
        <v/>
      </c>
      <c r="H92" s="152" t="str">
        <f>IF('Circunscrição I'!H5&gt;0,IF(AND('Circunscrição I'!$U5&lt;='Circunscrição I'!H5,'Circunscrição I'!H5&lt;='Circunscrição I'!$V5),'Circunscrição I'!H5,"excluído*"),"")</f>
        <v/>
      </c>
      <c r="I92" s="152" t="str">
        <f>IF('Circunscrição I'!I5&gt;0,IF(AND('Circunscrição I'!$U5&lt;='Circunscrição I'!I5,'Circunscrição I'!I5&lt;='Circunscrição I'!$V5),'Circunscrição I'!I5,"excluído*"),"")</f>
        <v/>
      </c>
      <c r="J92" s="152" t="str">
        <f>IF('Circunscrição I'!J5&gt;0,IF(AND('Circunscrição I'!$U5&lt;='Circunscrição I'!J5,'Circunscrição I'!J5&lt;='Circunscrição I'!$V5),'Circunscrição I'!J5,"excluído*"),"")</f>
        <v/>
      </c>
      <c r="K92" s="152" t="str">
        <f>IF('Circunscrição I'!K5&gt;0,IF(AND('Circunscrição I'!$U5&lt;='Circunscrição I'!K5,'Circunscrição I'!K5&lt;='Circunscrição I'!$V5),'Circunscrição I'!K5,"excluído*"),"")</f>
        <v/>
      </c>
      <c r="L92" s="152" t="str">
        <f>IF('Circunscrição I'!L5&gt;0,IF(AND('Circunscrição I'!$U5&lt;='Circunscrição I'!L5,'Circunscrição I'!L5&lt;='Circunscrição I'!$V5),'Circunscrição I'!L5,"excluído*"),"")</f>
        <v/>
      </c>
      <c r="M92" s="152" t="str">
        <f>IF('Circunscrição I'!M5&gt;0,IF(AND('Circunscrição I'!$U5&lt;='Circunscrição I'!M5,'Circunscrição I'!M5&lt;='Circunscrição I'!$V5),'Circunscrição I'!M5,"excluído*"),"")</f>
        <v/>
      </c>
      <c r="N92" s="152" t="str">
        <f>IF('Circunscrição I'!N5&gt;0,IF(AND('Circunscrição I'!$U5&lt;='Circunscrição I'!N5,'Circunscrição I'!N5&lt;='Circunscrição I'!$V5),'Circunscrição I'!N5,"excluído*"),"")</f>
        <v/>
      </c>
      <c r="O92" s="152" t="str">
        <f>IF('Circunscrição I'!O5&gt;0,IF(AND('Circunscrição I'!$U5&lt;='Circunscrição I'!O5,'Circunscrição I'!O5&lt;='Circunscrição I'!$V5),'Circunscrição I'!O5,"excluído*"),"")</f>
        <v/>
      </c>
      <c r="P92" s="152" t="str">
        <f>IF('Circunscrição I'!P5&gt;0,IF(AND('Circunscrição I'!$U5&lt;='Circunscrição I'!P5,'Circunscrição I'!P5&lt;='Circunscrição I'!$V5),'Circunscrição I'!P5,"excluído*"),"")</f>
        <v/>
      </c>
      <c r="Q92" s="152" t="str">
        <f>IF('Circunscrição I'!Q5&gt;0,IF(AND('Circunscrição I'!$U5&lt;='Circunscrição I'!Q5,'Circunscrição I'!Q5&lt;='Circunscrição I'!$V5),'Circunscrição I'!Q5,"excluído*"),"")</f>
        <v/>
      </c>
      <c r="R92" s="95"/>
      <c r="S92" s="96" t="str">
        <f>IF(SUM(E92:G92)&gt;0,ROUND(AVERAGE(E92:G92),2),"")</f>
        <v/>
      </c>
      <c r="T92" s="96"/>
      <c r="U92" s="95" t="str">
        <f t="shared" ref="U92:U172" si="25">IF(S92&lt;&gt;"",S92*C92,"")</f>
        <v/>
      </c>
      <c r="V92" s="97"/>
    </row>
    <row r="93" ht="12.75" customHeight="1">
      <c r="A93" s="99">
        <f t="shared" si="21"/>
        <v>43831</v>
      </c>
      <c r="B93" s="100" t="str">
        <f t="shared" si="22"/>
        <v>Manutenção Preventiva por Equipamento</v>
      </c>
      <c r="C93" s="101">
        <f t="shared" ref="C93:D93" si="23">IF(C6="","",C6)</f>
        <v>160</v>
      </c>
      <c r="D93" s="101" t="str">
        <f t="shared" si="23"/>
        <v>unid.</v>
      </c>
      <c r="E93" s="116" t="str">
        <f t="shared" ref="E93:R93" si="24">IF(E6&gt;0,IF(AND($U6&lt;=E6,E6&lt;=$V6),E6,"excluído*"),"")</f>
        <v>excluído*</v>
      </c>
      <c r="F93" s="116">
        <f t="shared" si="24"/>
        <v>450</v>
      </c>
      <c r="G93" s="116" t="str">
        <f t="shared" si="24"/>
        <v/>
      </c>
      <c r="H93" s="116" t="str">
        <f t="shared" si="24"/>
        <v/>
      </c>
      <c r="I93" s="116" t="str">
        <f t="shared" si="24"/>
        <v/>
      </c>
      <c r="J93" s="116">
        <f t="shared" si="24"/>
        <v>654.07</v>
      </c>
      <c r="K93" s="116">
        <f t="shared" si="24"/>
        <v>593.21</v>
      </c>
      <c r="L93" s="116">
        <f t="shared" si="24"/>
        <v>563.65</v>
      </c>
      <c r="M93" s="116">
        <f t="shared" si="24"/>
        <v>520.14</v>
      </c>
      <c r="N93" s="116">
        <f t="shared" si="24"/>
        <v>489.44</v>
      </c>
      <c r="O93" s="116">
        <f t="shared" si="24"/>
        <v>452.02</v>
      </c>
      <c r="P93" s="116">
        <f t="shared" si="24"/>
        <v>448.51</v>
      </c>
      <c r="Q93" s="116">
        <f t="shared" si="24"/>
        <v>414.9</v>
      </c>
      <c r="R93" s="116" t="str">
        <f t="shared" si="24"/>
        <v>excluído*</v>
      </c>
      <c r="S93" s="117">
        <f>IF(SUM(E93:R93)&gt;0,ROUND(AVERAGE(E93:R93),2),"")</f>
        <v>509.55</v>
      </c>
      <c r="T93" s="118"/>
      <c r="U93" s="119">
        <f t="shared" si="25"/>
        <v>81528</v>
      </c>
      <c r="V93" s="120"/>
    </row>
    <row r="94" ht="12.75" customHeight="1">
      <c r="A94" s="90">
        <f t="shared" si="21"/>
        <v>2</v>
      </c>
      <c r="B94" s="108" t="str">
        <f t="shared" si="22"/>
        <v>Instalação e Substituição de Condicionadores tipo Split</v>
      </c>
      <c r="C94" s="92" t="str">
        <f t="shared" ref="C94:D94" si="26">C7</f>
        <v/>
      </c>
      <c r="D94" s="93" t="str">
        <f t="shared" si="26"/>
        <v/>
      </c>
      <c r="E94" s="152" t="str">
        <f>IF('Circunscrição I'!E7&gt;0,IF(AND('Circunscrição I'!$U7&lt;='Circunscrição I'!E7,'Circunscrição I'!E7&lt;='Circunscrição I'!$V7),'Circunscrição I'!E7,"excluído*"),"")</f>
        <v/>
      </c>
      <c r="F94" s="152" t="str">
        <f>IF('Circunscrição I'!F7&gt;0,IF(AND('Circunscrição I'!$U7&lt;='Circunscrição I'!F7,'Circunscrição I'!F7&lt;='Circunscrição I'!$V7),'Circunscrição I'!F7,"excluído*"),"")</f>
        <v/>
      </c>
      <c r="G94" s="152" t="str">
        <f>IF('Circunscrição I'!G7&gt;0,IF(AND('Circunscrição I'!$U7&lt;='Circunscrição I'!G7,'Circunscrição I'!G7&lt;='Circunscrição I'!$V7),'Circunscrição I'!G7,"excluído*"),"")</f>
        <v/>
      </c>
      <c r="H94" s="152" t="str">
        <f>IF('Circunscrição I'!H7&gt;0,IF(AND('Circunscrição I'!$U7&lt;='Circunscrição I'!H7,'Circunscrição I'!H7&lt;='Circunscrição I'!$V7),'Circunscrição I'!H7,"excluído*"),"")</f>
        <v/>
      </c>
      <c r="I94" s="152" t="str">
        <f>IF('Circunscrição I'!I7&gt;0,IF(AND('Circunscrição I'!$U7&lt;='Circunscrição I'!I7,'Circunscrição I'!I7&lt;='Circunscrição I'!$V7),'Circunscrição I'!I7,"excluído*"),"")</f>
        <v/>
      </c>
      <c r="J94" s="152" t="str">
        <f>IF('Circunscrição I'!J7&gt;0,IF(AND('Circunscrição I'!$U7&lt;='Circunscrição I'!J7,'Circunscrição I'!J7&lt;='Circunscrição I'!$V7),'Circunscrição I'!J7,"excluído*"),"")</f>
        <v/>
      </c>
      <c r="K94" s="152" t="str">
        <f>IF('Circunscrição I'!K7&gt;0,IF(AND('Circunscrição I'!$U7&lt;='Circunscrição I'!K7,'Circunscrição I'!K7&lt;='Circunscrição I'!$V7),'Circunscrição I'!K7,"excluído*"),"")</f>
        <v/>
      </c>
      <c r="L94" s="152" t="str">
        <f>IF('Circunscrição I'!L7&gt;0,IF(AND('Circunscrição I'!$U7&lt;='Circunscrição I'!L7,'Circunscrição I'!L7&lt;='Circunscrição I'!$V7),'Circunscrição I'!L7,"excluído*"),"")</f>
        <v/>
      </c>
      <c r="M94" s="152" t="str">
        <f>IF('Circunscrição I'!M7&gt;0,IF(AND('Circunscrição I'!$U7&lt;='Circunscrição I'!M7,'Circunscrição I'!M7&lt;='Circunscrição I'!$V7),'Circunscrição I'!M7,"excluído*"),"")</f>
        <v/>
      </c>
      <c r="N94" s="152" t="str">
        <f>IF('Circunscrição I'!N7&gt;0,IF(AND('Circunscrição I'!$U7&lt;='Circunscrição I'!N7,'Circunscrição I'!N7&lt;='Circunscrição I'!$V7),'Circunscrição I'!N7,"excluído*"),"")</f>
        <v/>
      </c>
      <c r="O94" s="152" t="str">
        <f>IF('Circunscrição I'!O7&gt;0,IF(AND('Circunscrição I'!$U7&lt;='Circunscrição I'!O7,'Circunscrição I'!O7&lt;='Circunscrição I'!$V7),'Circunscrição I'!O7,"excluído*"),"")</f>
        <v/>
      </c>
      <c r="P94" s="152" t="str">
        <f>IF('Circunscrição I'!P7&gt;0,IF(AND('Circunscrição I'!$U7&lt;='Circunscrição I'!P7,'Circunscrição I'!P7&lt;='Circunscrição I'!$V7),'Circunscrição I'!P7,"excluído*"),"")</f>
        <v/>
      </c>
      <c r="Q94" s="152" t="str">
        <f>IF('Circunscrição I'!Q7&gt;0,IF(AND('Circunscrição I'!$U7&lt;='Circunscrição I'!Q7,'Circunscrição I'!Q7&lt;='Circunscrição I'!$V7),'Circunscrição I'!Q7,"excluído*"),"")</f>
        <v/>
      </c>
      <c r="R94" s="153"/>
      <c r="S94" s="96" t="str">
        <f>IF(SUM(E94:G94)&gt;0,ROUND(AVERAGE(E94:G94),2),"")</f>
        <v/>
      </c>
      <c r="T94" s="96"/>
      <c r="U94" s="95" t="str">
        <f t="shared" si="25"/>
        <v/>
      </c>
      <c r="V94" s="97"/>
    </row>
    <row r="95" ht="12.75" customHeight="1">
      <c r="A95" s="115">
        <f t="shared" si="21"/>
        <v>43832</v>
      </c>
      <c r="B95" s="100" t="str">
        <f t="shared" si="22"/>
        <v>Retirada e Instalação de condicionador Split</v>
      </c>
      <c r="C95" s="101">
        <f t="shared" ref="C95:D95" si="27">IF(C8="","",C8)</f>
        <v>35</v>
      </c>
      <c r="D95" s="101" t="str">
        <f t="shared" si="27"/>
        <v>unid.</v>
      </c>
      <c r="E95" s="116">
        <f t="shared" ref="E95:R95" si="28">IF(E8&gt;0,IF(AND($U8&lt;=E8,E8&lt;=$V8),E8,"excluído*"),"")</f>
        <v>1200</v>
      </c>
      <c r="F95" s="116" t="str">
        <f t="shared" si="28"/>
        <v>excluído*</v>
      </c>
      <c r="G95" s="116" t="str">
        <f t="shared" si="28"/>
        <v/>
      </c>
      <c r="H95" s="116" t="str">
        <f t="shared" si="28"/>
        <v/>
      </c>
      <c r="I95" s="116" t="str">
        <f t="shared" si="28"/>
        <v/>
      </c>
      <c r="J95" s="116">
        <f t="shared" si="28"/>
        <v>1350</v>
      </c>
      <c r="K95" s="116">
        <f t="shared" si="28"/>
        <v>1000</v>
      </c>
      <c r="L95" s="116">
        <f t="shared" si="28"/>
        <v>960</v>
      </c>
      <c r="M95" s="116" t="str">
        <f t="shared" si="28"/>
        <v>excluído*</v>
      </c>
      <c r="N95" s="116">
        <f t="shared" si="28"/>
        <v>887.86</v>
      </c>
      <c r="O95" s="116">
        <f t="shared" si="28"/>
        <v>1168</v>
      </c>
      <c r="P95" s="116" t="str">
        <f t="shared" si="28"/>
        <v>excluído*</v>
      </c>
      <c r="Q95" s="116" t="str">
        <f t="shared" si="28"/>
        <v/>
      </c>
      <c r="R95" s="116" t="str">
        <f t="shared" si="28"/>
        <v>excluído*</v>
      </c>
      <c r="S95" s="117">
        <f t="shared" ref="S95:S113" si="31">IF(SUM(E95:R95)&gt;0,ROUND(AVERAGE(E95:R95),2),"")</f>
        <v>1094.31</v>
      </c>
      <c r="T95" s="118"/>
      <c r="U95" s="119">
        <f t="shared" si="25"/>
        <v>38300.85</v>
      </c>
      <c r="V95" s="120"/>
    </row>
    <row r="96" ht="12.75" customHeight="1">
      <c r="A96" s="115">
        <f t="shared" si="21"/>
        <v>43863</v>
      </c>
      <c r="B96" s="100" t="str">
        <f t="shared" si="22"/>
        <v>PCI Evaporadora</v>
      </c>
      <c r="C96" s="101">
        <f t="shared" ref="C96:D96" si="29">IF(C9="","",C9)</f>
        <v>35</v>
      </c>
      <c r="D96" s="101" t="str">
        <f t="shared" si="29"/>
        <v>unid.</v>
      </c>
      <c r="E96" s="121">
        <f t="shared" ref="E96:R96" si="30">IF(E9&gt;0,IF(AND($U9&lt;=E9,E9&lt;=$V9),E9,"excluído*"),"")</f>
        <v>980.8</v>
      </c>
      <c r="F96" s="121">
        <f t="shared" si="30"/>
        <v>650</v>
      </c>
      <c r="G96" s="121">
        <f t="shared" si="30"/>
        <v>408.95</v>
      </c>
      <c r="H96" s="121">
        <f t="shared" si="30"/>
        <v>616.75</v>
      </c>
      <c r="I96" s="121">
        <f t="shared" si="30"/>
        <v>542.06</v>
      </c>
      <c r="J96" s="121" t="str">
        <f t="shared" si="30"/>
        <v>excluído*</v>
      </c>
      <c r="K96" s="121" t="str">
        <f t="shared" si="30"/>
        <v/>
      </c>
      <c r="L96" s="121" t="str">
        <f t="shared" si="30"/>
        <v/>
      </c>
      <c r="M96" s="121" t="str">
        <f t="shared" si="30"/>
        <v/>
      </c>
      <c r="N96" s="121" t="str">
        <f t="shared" si="30"/>
        <v/>
      </c>
      <c r="O96" s="121" t="str">
        <f t="shared" si="30"/>
        <v/>
      </c>
      <c r="P96" s="121" t="str">
        <f t="shared" si="30"/>
        <v/>
      </c>
      <c r="Q96" s="121" t="str">
        <f t="shared" si="30"/>
        <v/>
      </c>
      <c r="R96" s="121">
        <f t="shared" si="30"/>
        <v>440.05</v>
      </c>
      <c r="S96" s="117">
        <f t="shared" si="31"/>
        <v>606.44</v>
      </c>
      <c r="T96" s="118"/>
      <c r="U96" s="124">
        <f t="shared" si="25"/>
        <v>21225.4</v>
      </c>
      <c r="V96" s="125"/>
    </row>
    <row r="97" ht="12.75" customHeight="1">
      <c r="A97" s="115">
        <f t="shared" si="21"/>
        <v>43892</v>
      </c>
      <c r="B97" s="100" t="str">
        <f t="shared" si="22"/>
        <v>Placa de Comando de Condensadora</v>
      </c>
      <c r="C97" s="101">
        <f t="shared" ref="C97:D97" si="32">IF(C10="","",C10)</f>
        <v>30</v>
      </c>
      <c r="D97" s="101" t="str">
        <f t="shared" si="32"/>
        <v>unid.</v>
      </c>
      <c r="E97" s="121">
        <f t="shared" ref="E97:R97" si="33">IF(E10&gt;0,IF(AND($U10&lt;=E10,E10&lt;=$V10),E10,"excluído*"),"")</f>
        <v>800</v>
      </c>
      <c r="F97" s="121">
        <f t="shared" si="33"/>
        <v>725</v>
      </c>
      <c r="G97" s="121">
        <f t="shared" si="33"/>
        <v>680</v>
      </c>
      <c r="H97" s="121">
        <f t="shared" si="33"/>
        <v>613.95</v>
      </c>
      <c r="I97" s="121">
        <f t="shared" si="33"/>
        <v>740.75</v>
      </c>
      <c r="J97" s="121" t="str">
        <f t="shared" si="33"/>
        <v>excluído*</v>
      </c>
      <c r="K97" s="121">
        <f t="shared" si="33"/>
        <v>1200</v>
      </c>
      <c r="L97" s="121">
        <f t="shared" si="33"/>
        <v>612</v>
      </c>
      <c r="M97" s="121">
        <f t="shared" si="33"/>
        <v>579.2</v>
      </c>
      <c r="N97" s="121">
        <f t="shared" si="33"/>
        <v>769.69</v>
      </c>
      <c r="O97" s="121" t="str">
        <f t="shared" si="33"/>
        <v>excluído*</v>
      </c>
      <c r="P97" s="121" t="str">
        <f t="shared" si="33"/>
        <v/>
      </c>
      <c r="Q97" s="121" t="str">
        <f t="shared" si="33"/>
        <v/>
      </c>
      <c r="R97" s="121">
        <f t="shared" si="33"/>
        <v>675.21</v>
      </c>
      <c r="S97" s="117">
        <f t="shared" si="31"/>
        <v>739.58</v>
      </c>
      <c r="T97" s="118"/>
      <c r="U97" s="124">
        <f t="shared" si="25"/>
        <v>22187.4</v>
      </c>
      <c r="V97" s="125"/>
    </row>
    <row r="98" ht="12.75" customHeight="1">
      <c r="A98" s="115">
        <f t="shared" si="21"/>
        <v>43923</v>
      </c>
      <c r="B98" s="100" t="str">
        <f t="shared" si="22"/>
        <v>Instalação de tubulação ou mangueira para drenos</v>
      </c>
      <c r="C98" s="101">
        <f t="shared" ref="C98:D98" si="34">IF(C11="","",C11)</f>
        <v>200</v>
      </c>
      <c r="D98" s="101" t="str">
        <f t="shared" si="34"/>
        <v>metro</v>
      </c>
      <c r="E98" s="121">
        <f t="shared" ref="E98:R98" si="35">IF(E11&gt;0,IF(AND($U11&lt;=E11,E11&lt;=$V11),E11,"excluído*"),"")</f>
        <v>120</v>
      </c>
      <c r="F98" s="121">
        <f t="shared" si="35"/>
        <v>150</v>
      </c>
      <c r="G98" s="121" t="str">
        <f t="shared" si="35"/>
        <v/>
      </c>
      <c r="H98" s="121" t="str">
        <f t="shared" si="35"/>
        <v/>
      </c>
      <c r="I98" s="121" t="str">
        <f t="shared" si="35"/>
        <v/>
      </c>
      <c r="J98" s="121">
        <f t="shared" si="35"/>
        <v>166.67</v>
      </c>
      <c r="K98" s="121" t="str">
        <f t="shared" si="35"/>
        <v>excluído*</v>
      </c>
      <c r="L98" s="121" t="str">
        <f t="shared" si="35"/>
        <v>excluído*</v>
      </c>
      <c r="M98" s="121" t="str">
        <f t="shared" si="35"/>
        <v/>
      </c>
      <c r="N98" s="121" t="str">
        <f t="shared" si="35"/>
        <v/>
      </c>
      <c r="O98" s="121" t="str">
        <f t="shared" si="35"/>
        <v/>
      </c>
      <c r="P98" s="121" t="str">
        <f t="shared" si="35"/>
        <v/>
      </c>
      <c r="Q98" s="121" t="str">
        <f t="shared" si="35"/>
        <v/>
      </c>
      <c r="R98" s="121" t="str">
        <f t="shared" si="35"/>
        <v>excluído*</v>
      </c>
      <c r="S98" s="117">
        <f t="shared" si="31"/>
        <v>145.56</v>
      </c>
      <c r="T98" s="118"/>
      <c r="U98" s="124">
        <f t="shared" si="25"/>
        <v>29112</v>
      </c>
      <c r="V98" s="125"/>
    </row>
    <row r="99" ht="12.75" customHeight="1">
      <c r="A99" s="115">
        <f t="shared" si="21"/>
        <v>43953</v>
      </c>
      <c r="B99" s="100" t="str">
        <f t="shared" si="22"/>
        <v>Isolante térmico para tubos de cobre 1/4”</v>
      </c>
      <c r="C99" s="101">
        <f t="shared" ref="C99:D99" si="36">IF(C12="","",C12)</f>
        <v>100</v>
      </c>
      <c r="D99" s="101" t="str">
        <f t="shared" si="36"/>
        <v>metro</v>
      </c>
      <c r="E99" s="121" t="str">
        <f t="shared" ref="E99:R99" si="37">IF(E12&gt;0,IF(AND($U12&lt;=E12,E12&lt;=$V12),E12,"excluído*"),"")</f>
        <v>excluído*</v>
      </c>
      <c r="F99" s="121">
        <f t="shared" si="37"/>
        <v>3.5</v>
      </c>
      <c r="G99" s="121">
        <f t="shared" si="37"/>
        <v>3.5</v>
      </c>
      <c r="H99" s="121" t="str">
        <f t="shared" si="37"/>
        <v/>
      </c>
      <c r="I99" s="121" t="str">
        <f t="shared" si="37"/>
        <v/>
      </c>
      <c r="J99" s="121" t="str">
        <f t="shared" si="37"/>
        <v/>
      </c>
      <c r="K99" s="121" t="str">
        <f t="shared" si="37"/>
        <v/>
      </c>
      <c r="L99" s="121" t="str">
        <f t="shared" si="37"/>
        <v/>
      </c>
      <c r="M99" s="121" t="str">
        <f t="shared" si="37"/>
        <v/>
      </c>
      <c r="N99" s="121" t="str">
        <f t="shared" si="37"/>
        <v/>
      </c>
      <c r="O99" s="121" t="str">
        <f t="shared" si="37"/>
        <v/>
      </c>
      <c r="P99" s="121" t="str">
        <f t="shared" si="37"/>
        <v/>
      </c>
      <c r="Q99" s="121" t="str">
        <f t="shared" si="37"/>
        <v/>
      </c>
      <c r="R99" s="121" t="str">
        <f t="shared" si="37"/>
        <v>excluído*</v>
      </c>
      <c r="S99" s="117">
        <f t="shared" si="31"/>
        <v>3.5</v>
      </c>
      <c r="T99" s="118"/>
      <c r="U99" s="124">
        <f t="shared" si="25"/>
        <v>350</v>
      </c>
      <c r="V99" s="125"/>
    </row>
    <row r="100" ht="12.75" customHeight="1">
      <c r="A100" s="115">
        <f t="shared" si="21"/>
        <v>43984</v>
      </c>
      <c r="B100" s="100" t="str">
        <f t="shared" si="22"/>
        <v>Isolante térmico para tubos de cobre 3/8”</v>
      </c>
      <c r="C100" s="101">
        <f t="shared" ref="C100:D100" si="38">IF(C13="","",C13)</f>
        <v>100</v>
      </c>
      <c r="D100" s="101" t="str">
        <f t="shared" si="38"/>
        <v>metro</v>
      </c>
      <c r="E100" s="121" t="str">
        <f t="shared" ref="E100:R100" si="39">IF(E13&gt;0,IF(AND($U13&lt;=E13,E13&lt;=$V13),E13,"excluído*"),"")</f>
        <v>excluído*</v>
      </c>
      <c r="F100" s="121" t="str">
        <f t="shared" si="39"/>
        <v>excluído*</v>
      </c>
      <c r="G100" s="121">
        <f t="shared" si="39"/>
        <v>4.4</v>
      </c>
      <c r="H100" s="121" t="str">
        <f t="shared" si="39"/>
        <v/>
      </c>
      <c r="I100" s="121" t="str">
        <f t="shared" si="39"/>
        <v/>
      </c>
      <c r="J100" s="121">
        <f t="shared" si="39"/>
        <v>5.63</v>
      </c>
      <c r="K100" s="121">
        <f t="shared" si="39"/>
        <v>5.49</v>
      </c>
      <c r="L100" s="121" t="str">
        <f t="shared" si="39"/>
        <v>excluído*</v>
      </c>
      <c r="M100" s="121" t="str">
        <f t="shared" si="39"/>
        <v/>
      </c>
      <c r="N100" s="121" t="str">
        <f t="shared" si="39"/>
        <v/>
      </c>
      <c r="O100" s="121" t="str">
        <f t="shared" si="39"/>
        <v/>
      </c>
      <c r="P100" s="121" t="str">
        <f t="shared" si="39"/>
        <v/>
      </c>
      <c r="Q100" s="121" t="str">
        <f t="shared" si="39"/>
        <v/>
      </c>
      <c r="R100" s="121">
        <f t="shared" si="39"/>
        <v>5.41</v>
      </c>
      <c r="S100" s="117">
        <f t="shared" si="31"/>
        <v>5.23</v>
      </c>
      <c r="T100" s="118"/>
      <c r="U100" s="124">
        <f t="shared" si="25"/>
        <v>523</v>
      </c>
      <c r="V100" s="125"/>
    </row>
    <row r="101" ht="12.75" customHeight="1">
      <c r="A101" s="115">
        <f t="shared" si="21"/>
        <v>44014</v>
      </c>
      <c r="B101" s="100" t="str">
        <f t="shared" si="22"/>
        <v>Isolante térmico para tubos de cobre 1/2”</v>
      </c>
      <c r="C101" s="101">
        <f t="shared" ref="C101:D101" si="40">IF(C14="","",C14)</f>
        <v>100</v>
      </c>
      <c r="D101" s="101" t="str">
        <f t="shared" si="40"/>
        <v>metro</v>
      </c>
      <c r="E101" s="121" t="str">
        <f t="shared" ref="E101:R101" si="41">IF(E14&gt;0,IF(AND($U14&lt;=E14,E14&lt;=$V14),E14,"excluído*"),"")</f>
        <v>excluído*</v>
      </c>
      <c r="F101" s="121">
        <f t="shared" si="41"/>
        <v>3.85</v>
      </c>
      <c r="G101" s="121">
        <f t="shared" si="41"/>
        <v>3.7</v>
      </c>
      <c r="H101" s="121" t="str">
        <f t="shared" si="41"/>
        <v/>
      </c>
      <c r="I101" s="121" t="str">
        <f t="shared" si="41"/>
        <v/>
      </c>
      <c r="J101" s="121">
        <f t="shared" si="41"/>
        <v>6.47</v>
      </c>
      <c r="K101" s="121">
        <f t="shared" si="41"/>
        <v>6.49</v>
      </c>
      <c r="L101" s="121" t="str">
        <f t="shared" si="41"/>
        <v/>
      </c>
      <c r="M101" s="121" t="str">
        <f t="shared" si="41"/>
        <v/>
      </c>
      <c r="N101" s="121" t="str">
        <f t="shared" si="41"/>
        <v/>
      </c>
      <c r="O101" s="121" t="str">
        <f t="shared" si="41"/>
        <v/>
      </c>
      <c r="P101" s="121" t="str">
        <f t="shared" si="41"/>
        <v/>
      </c>
      <c r="Q101" s="121" t="str">
        <f t="shared" si="41"/>
        <v/>
      </c>
      <c r="R101" s="121" t="str">
        <f t="shared" si="41"/>
        <v>excluído*</v>
      </c>
      <c r="S101" s="117">
        <f t="shared" si="31"/>
        <v>5.13</v>
      </c>
      <c r="T101" s="118"/>
      <c r="U101" s="124">
        <f t="shared" si="25"/>
        <v>513</v>
      </c>
      <c r="V101" s="125"/>
    </row>
    <row r="102" ht="12.75" customHeight="1">
      <c r="A102" s="115">
        <f t="shared" si="21"/>
        <v>44045</v>
      </c>
      <c r="B102" s="100" t="str">
        <f t="shared" si="22"/>
        <v>Isolante térmico para tubos de cobre 5/8”</v>
      </c>
      <c r="C102" s="101">
        <f t="shared" ref="C102:D102" si="42">IF(C15="","",C15)</f>
        <v>100</v>
      </c>
      <c r="D102" s="101" t="str">
        <f t="shared" si="42"/>
        <v>metro</v>
      </c>
      <c r="E102" s="121" t="str">
        <f t="shared" ref="E102:R102" si="43">IF(E15&gt;0,IF(AND($U15&lt;=E15,E15&lt;=$V15),E15,"excluído*"),"")</f>
        <v>excluído*</v>
      </c>
      <c r="F102" s="121">
        <f t="shared" si="43"/>
        <v>4.2</v>
      </c>
      <c r="G102" s="121" t="str">
        <f t="shared" si="43"/>
        <v/>
      </c>
      <c r="H102" s="121" t="str">
        <f t="shared" si="43"/>
        <v/>
      </c>
      <c r="I102" s="121" t="str">
        <f t="shared" si="43"/>
        <v/>
      </c>
      <c r="J102" s="121" t="str">
        <f t="shared" si="43"/>
        <v/>
      </c>
      <c r="K102" s="121" t="str">
        <f t="shared" si="43"/>
        <v/>
      </c>
      <c r="L102" s="121" t="str">
        <f t="shared" si="43"/>
        <v/>
      </c>
      <c r="M102" s="121" t="str">
        <f t="shared" si="43"/>
        <v/>
      </c>
      <c r="N102" s="121" t="str">
        <f t="shared" si="43"/>
        <v/>
      </c>
      <c r="O102" s="121" t="str">
        <f t="shared" si="43"/>
        <v/>
      </c>
      <c r="P102" s="121" t="str">
        <f t="shared" si="43"/>
        <v/>
      </c>
      <c r="Q102" s="121" t="str">
        <f t="shared" si="43"/>
        <v/>
      </c>
      <c r="R102" s="121">
        <f t="shared" si="43"/>
        <v>8.86</v>
      </c>
      <c r="S102" s="117">
        <f t="shared" si="31"/>
        <v>6.53</v>
      </c>
      <c r="T102" s="118"/>
      <c r="U102" s="124">
        <f t="shared" si="25"/>
        <v>653</v>
      </c>
      <c r="V102" s="125"/>
    </row>
    <row r="103" ht="12.75" customHeight="1">
      <c r="A103" s="115">
        <f t="shared" si="21"/>
        <v>44076</v>
      </c>
      <c r="B103" s="100" t="str">
        <f t="shared" si="22"/>
        <v>Isolante térmico para tubos de cobre 3/4”</v>
      </c>
      <c r="C103" s="101">
        <f t="shared" ref="C103:D103" si="44">IF(C16="","",C16)</f>
        <v>100</v>
      </c>
      <c r="D103" s="101" t="str">
        <f t="shared" si="44"/>
        <v>metro</v>
      </c>
      <c r="E103" s="121" t="str">
        <f t="shared" ref="E103:R103" si="45">IF(E16&gt;0,IF(AND($U16&lt;=E16,E16&lt;=$V16),E16,"excluído*"),"")</f>
        <v>excluído*</v>
      </c>
      <c r="F103" s="121">
        <f t="shared" si="45"/>
        <v>4.25</v>
      </c>
      <c r="G103" s="121">
        <f t="shared" si="45"/>
        <v>3.75</v>
      </c>
      <c r="H103" s="121" t="str">
        <f t="shared" si="45"/>
        <v/>
      </c>
      <c r="I103" s="121" t="str">
        <f t="shared" si="45"/>
        <v/>
      </c>
      <c r="J103" s="121" t="str">
        <f t="shared" si="45"/>
        <v/>
      </c>
      <c r="K103" s="121" t="str">
        <f t="shared" si="45"/>
        <v/>
      </c>
      <c r="L103" s="121" t="str">
        <f t="shared" si="45"/>
        <v/>
      </c>
      <c r="M103" s="121" t="str">
        <f t="shared" si="45"/>
        <v/>
      </c>
      <c r="N103" s="121" t="str">
        <f t="shared" si="45"/>
        <v/>
      </c>
      <c r="O103" s="121" t="str">
        <f t="shared" si="45"/>
        <v/>
      </c>
      <c r="P103" s="121" t="str">
        <f t="shared" si="45"/>
        <v/>
      </c>
      <c r="Q103" s="121" t="str">
        <f t="shared" si="45"/>
        <v/>
      </c>
      <c r="R103" s="121">
        <f t="shared" si="45"/>
        <v>10.48</v>
      </c>
      <c r="S103" s="117">
        <f t="shared" si="31"/>
        <v>6.16</v>
      </c>
      <c r="T103" s="118"/>
      <c r="U103" s="124">
        <f t="shared" si="25"/>
        <v>616</v>
      </c>
      <c r="V103" s="125"/>
    </row>
    <row r="104" ht="12.75" customHeight="1">
      <c r="A104" s="115">
        <f t="shared" si="21"/>
        <v>44106</v>
      </c>
      <c r="B104" s="100" t="str">
        <f t="shared" si="22"/>
        <v>Tubulação de cobre nas medidas 1/4”</v>
      </c>
      <c r="C104" s="101">
        <f t="shared" ref="C104:D104" si="46">IF(C17="","",C17)</f>
        <v>100</v>
      </c>
      <c r="D104" s="101" t="str">
        <f t="shared" si="46"/>
        <v>metro</v>
      </c>
      <c r="E104" s="121">
        <f t="shared" ref="E104:R104" si="47">IF(E17&gt;0,IF(AND($U17&lt;=E17,E17&lt;=$V17),E17,"excluído*"),"")</f>
        <v>15.5</v>
      </c>
      <c r="F104" s="121" t="str">
        <f t="shared" si="47"/>
        <v>excluído*</v>
      </c>
      <c r="G104" s="121">
        <f t="shared" si="47"/>
        <v>15.14</v>
      </c>
      <c r="H104" s="121">
        <f t="shared" si="47"/>
        <v>12.52</v>
      </c>
      <c r="I104" s="121">
        <f t="shared" si="47"/>
        <v>13.27</v>
      </c>
      <c r="J104" s="121" t="str">
        <f t="shared" si="47"/>
        <v/>
      </c>
      <c r="K104" s="121" t="str">
        <f t="shared" si="47"/>
        <v/>
      </c>
      <c r="L104" s="121" t="str">
        <f t="shared" si="47"/>
        <v/>
      </c>
      <c r="M104" s="121" t="str">
        <f t="shared" si="47"/>
        <v/>
      </c>
      <c r="N104" s="121" t="str">
        <f t="shared" si="47"/>
        <v/>
      </c>
      <c r="O104" s="121" t="str">
        <f t="shared" si="47"/>
        <v/>
      </c>
      <c r="P104" s="121" t="str">
        <f t="shared" si="47"/>
        <v/>
      </c>
      <c r="Q104" s="121" t="str">
        <f t="shared" si="47"/>
        <v/>
      </c>
      <c r="R104" s="121">
        <f t="shared" si="47"/>
        <v>18.81</v>
      </c>
      <c r="S104" s="117">
        <f t="shared" si="31"/>
        <v>15.05</v>
      </c>
      <c r="T104" s="118"/>
      <c r="U104" s="124">
        <f t="shared" si="25"/>
        <v>1505</v>
      </c>
      <c r="V104" s="125"/>
    </row>
    <row r="105" ht="12.75" customHeight="1">
      <c r="A105" s="115">
        <f t="shared" si="21"/>
        <v>44137</v>
      </c>
      <c r="B105" s="100" t="str">
        <f t="shared" si="22"/>
        <v>Tubulação de cobre nas medidas 3/8”</v>
      </c>
      <c r="C105" s="101">
        <f t="shared" ref="C105:D105" si="48">IF(C18="","",C18)</f>
        <v>100</v>
      </c>
      <c r="D105" s="101" t="str">
        <f t="shared" si="48"/>
        <v>metro</v>
      </c>
      <c r="E105" s="121" t="str">
        <f t="shared" ref="E105:R105" si="49">IF(E18&gt;0,IF(AND($U18&lt;=E18,E18&lt;=$V18),E18,"excluído*"),"")</f>
        <v>excluído*</v>
      </c>
      <c r="F105" s="121" t="str">
        <f t="shared" si="49"/>
        <v>excluído*</v>
      </c>
      <c r="G105" s="121">
        <f t="shared" si="49"/>
        <v>9.39</v>
      </c>
      <c r="H105" s="121">
        <f t="shared" si="49"/>
        <v>9.8</v>
      </c>
      <c r="I105" s="121" t="str">
        <f t="shared" si="49"/>
        <v/>
      </c>
      <c r="J105" s="121" t="str">
        <f t="shared" si="49"/>
        <v/>
      </c>
      <c r="K105" s="121" t="str">
        <f t="shared" si="49"/>
        <v/>
      </c>
      <c r="L105" s="121" t="str">
        <f t="shared" si="49"/>
        <v/>
      </c>
      <c r="M105" s="121" t="str">
        <f t="shared" si="49"/>
        <v/>
      </c>
      <c r="N105" s="121" t="str">
        <f t="shared" si="49"/>
        <v/>
      </c>
      <c r="O105" s="121" t="str">
        <f t="shared" si="49"/>
        <v/>
      </c>
      <c r="P105" s="121" t="str">
        <f t="shared" si="49"/>
        <v/>
      </c>
      <c r="Q105" s="121" t="str">
        <f t="shared" si="49"/>
        <v/>
      </c>
      <c r="R105" s="121">
        <f t="shared" si="49"/>
        <v>22.86</v>
      </c>
      <c r="S105" s="117">
        <f t="shared" si="31"/>
        <v>14.02</v>
      </c>
      <c r="T105" s="118"/>
      <c r="U105" s="124">
        <f t="shared" si="25"/>
        <v>1402</v>
      </c>
      <c r="V105" s="125"/>
    </row>
    <row r="106" ht="12.75" customHeight="1">
      <c r="A106" s="115">
        <f t="shared" si="21"/>
        <v>44167</v>
      </c>
      <c r="B106" s="100" t="str">
        <f t="shared" si="22"/>
        <v>Tubulação de cobre nas medidas 1/2”</v>
      </c>
      <c r="C106" s="101">
        <f t="shared" ref="C106:D106" si="50">IF(C19="","",C19)</f>
        <v>100</v>
      </c>
      <c r="D106" s="101" t="str">
        <f t="shared" si="50"/>
        <v>metro</v>
      </c>
      <c r="E106" s="121">
        <f t="shared" ref="E106:R106" si="51">IF(E19&gt;0,IF(AND($U19&lt;=E19,E19&lt;=$V19),E19,"excluído*"),"")</f>
        <v>35.8</v>
      </c>
      <c r="F106" s="121" t="str">
        <f t="shared" si="51"/>
        <v>excluído*</v>
      </c>
      <c r="G106" s="121">
        <f t="shared" si="51"/>
        <v>15.14</v>
      </c>
      <c r="H106" s="121">
        <f t="shared" si="51"/>
        <v>12.52</v>
      </c>
      <c r="I106" s="121">
        <f t="shared" si="51"/>
        <v>13.27</v>
      </c>
      <c r="J106" s="121" t="str">
        <f t="shared" si="51"/>
        <v/>
      </c>
      <c r="K106" s="121" t="str">
        <f t="shared" si="51"/>
        <v/>
      </c>
      <c r="L106" s="121" t="str">
        <f t="shared" si="51"/>
        <v/>
      </c>
      <c r="M106" s="121" t="str">
        <f t="shared" si="51"/>
        <v/>
      </c>
      <c r="N106" s="121" t="str">
        <f t="shared" si="51"/>
        <v/>
      </c>
      <c r="O106" s="121" t="str">
        <f t="shared" si="51"/>
        <v/>
      </c>
      <c r="P106" s="121" t="str">
        <f t="shared" si="51"/>
        <v/>
      </c>
      <c r="Q106" s="121" t="str">
        <f t="shared" si="51"/>
        <v/>
      </c>
      <c r="R106" s="121">
        <f t="shared" si="51"/>
        <v>18.03</v>
      </c>
      <c r="S106" s="117">
        <f t="shared" si="31"/>
        <v>18.95</v>
      </c>
      <c r="T106" s="118"/>
      <c r="U106" s="124">
        <f t="shared" si="25"/>
        <v>1895</v>
      </c>
      <c r="V106" s="125"/>
    </row>
    <row r="107" ht="12.75" customHeight="1">
      <c r="A107" s="126" t="str">
        <f t="shared" si="21"/>
        <v>2.13</v>
      </c>
      <c r="B107" s="100" t="str">
        <f t="shared" si="22"/>
        <v>Tubulação de cobre nas medidas 5/8”</v>
      </c>
      <c r="C107" s="101">
        <f t="shared" ref="C107:D107" si="52">IF(C20="","",C20)</f>
        <v>100</v>
      </c>
      <c r="D107" s="101" t="str">
        <f t="shared" si="52"/>
        <v>metro</v>
      </c>
      <c r="E107" s="121" t="str">
        <f t="shared" ref="E107:R107" si="53">IF(E20&gt;0,IF(AND($U20&lt;=E20,E20&lt;=$V20),E20,"excluído*"),"")</f>
        <v>excluído*</v>
      </c>
      <c r="F107" s="121" t="str">
        <f t="shared" si="53"/>
        <v>excluído*</v>
      </c>
      <c r="G107" s="121">
        <f t="shared" si="53"/>
        <v>17</v>
      </c>
      <c r="H107" s="121">
        <f t="shared" si="53"/>
        <v>16.07</v>
      </c>
      <c r="I107" s="121">
        <f t="shared" si="53"/>
        <v>15.94</v>
      </c>
      <c r="J107" s="121" t="str">
        <f t="shared" si="53"/>
        <v/>
      </c>
      <c r="K107" s="121" t="str">
        <f t="shared" si="53"/>
        <v/>
      </c>
      <c r="L107" s="121" t="str">
        <f t="shared" si="53"/>
        <v/>
      </c>
      <c r="M107" s="121" t="str">
        <f t="shared" si="53"/>
        <v/>
      </c>
      <c r="N107" s="121" t="str">
        <f t="shared" si="53"/>
        <v/>
      </c>
      <c r="O107" s="121" t="str">
        <f t="shared" si="53"/>
        <v/>
      </c>
      <c r="P107" s="121" t="str">
        <f t="shared" si="53"/>
        <v/>
      </c>
      <c r="Q107" s="121" t="str">
        <f t="shared" si="53"/>
        <v/>
      </c>
      <c r="R107" s="121">
        <f t="shared" si="53"/>
        <v>27.76</v>
      </c>
      <c r="S107" s="117">
        <f t="shared" si="31"/>
        <v>19.19</v>
      </c>
      <c r="T107" s="118"/>
      <c r="U107" s="124">
        <f t="shared" si="25"/>
        <v>1919</v>
      </c>
      <c r="V107" s="125"/>
    </row>
    <row r="108" ht="12.75" customHeight="1">
      <c r="A108" s="126" t="str">
        <f t="shared" si="21"/>
        <v>2.14</v>
      </c>
      <c r="B108" s="100" t="str">
        <f t="shared" si="22"/>
        <v>Tubulação de cobre nas medidas 3/4”</v>
      </c>
      <c r="C108" s="101">
        <f t="shared" ref="C108:D108" si="54">IF(C21="","",C21)</f>
        <v>100</v>
      </c>
      <c r="D108" s="101" t="str">
        <f t="shared" si="54"/>
        <v>metro</v>
      </c>
      <c r="E108" s="121" t="str">
        <f t="shared" ref="E108:R108" si="55">IF(E21&gt;0,IF(AND($U21&lt;=E21,E21&lt;=$V21),E21,"excluído*"),"")</f>
        <v>excluído*</v>
      </c>
      <c r="F108" s="121">
        <f t="shared" si="55"/>
        <v>42.5</v>
      </c>
      <c r="G108" s="121">
        <f t="shared" si="55"/>
        <v>19.2</v>
      </c>
      <c r="H108" s="121">
        <f t="shared" si="55"/>
        <v>19.94</v>
      </c>
      <c r="I108" s="121" t="str">
        <f t="shared" si="55"/>
        <v/>
      </c>
      <c r="J108" s="121" t="str">
        <f t="shared" si="55"/>
        <v/>
      </c>
      <c r="K108" s="121" t="str">
        <f t="shared" si="55"/>
        <v/>
      </c>
      <c r="L108" s="121" t="str">
        <f t="shared" si="55"/>
        <v/>
      </c>
      <c r="M108" s="121" t="str">
        <f t="shared" si="55"/>
        <v/>
      </c>
      <c r="N108" s="121" t="str">
        <f t="shared" si="55"/>
        <v/>
      </c>
      <c r="O108" s="121" t="str">
        <f t="shared" si="55"/>
        <v/>
      </c>
      <c r="P108" s="121" t="str">
        <f t="shared" si="55"/>
        <v/>
      </c>
      <c r="Q108" s="121" t="str">
        <f t="shared" si="55"/>
        <v/>
      </c>
      <c r="R108" s="121">
        <f t="shared" si="55"/>
        <v>29.85</v>
      </c>
      <c r="S108" s="117">
        <f t="shared" si="31"/>
        <v>27.87</v>
      </c>
      <c r="T108" s="118"/>
      <c r="U108" s="124">
        <f t="shared" si="25"/>
        <v>2787</v>
      </c>
      <c r="V108" s="125"/>
    </row>
    <row r="109" ht="12.75" customHeight="1">
      <c r="A109" s="126" t="str">
        <f t="shared" si="21"/>
        <v>2.15</v>
      </c>
      <c r="B109" s="100" t="str">
        <f t="shared" si="22"/>
        <v>Bombas para drenos até 30.000 BTU´s</v>
      </c>
      <c r="C109" s="101">
        <f t="shared" ref="C109:D109" si="56">IF(C22="","",C22)</f>
        <v>10</v>
      </c>
      <c r="D109" s="101" t="str">
        <f t="shared" si="56"/>
        <v>unid.</v>
      </c>
      <c r="E109" s="121" t="str">
        <f t="shared" ref="E109:R109" si="57">IF(E22&gt;0,IF(AND($U22&lt;=E22,E22&lt;=$V22),E22,"excluído*"),"")</f>
        <v>excluído*</v>
      </c>
      <c r="F109" s="121">
        <f t="shared" si="57"/>
        <v>520</v>
      </c>
      <c r="G109" s="121">
        <f t="shared" si="57"/>
        <v>492.1</v>
      </c>
      <c r="H109" s="121">
        <f t="shared" si="57"/>
        <v>462</v>
      </c>
      <c r="I109" s="121">
        <f t="shared" si="57"/>
        <v>462</v>
      </c>
      <c r="J109" s="121">
        <f t="shared" si="57"/>
        <v>540</v>
      </c>
      <c r="K109" s="121" t="str">
        <f t="shared" si="57"/>
        <v>excluído*</v>
      </c>
      <c r="L109" s="121" t="str">
        <f t="shared" si="57"/>
        <v/>
      </c>
      <c r="M109" s="121" t="str">
        <f t="shared" si="57"/>
        <v/>
      </c>
      <c r="N109" s="121" t="str">
        <f t="shared" si="57"/>
        <v/>
      </c>
      <c r="O109" s="121" t="str">
        <f t="shared" si="57"/>
        <v/>
      </c>
      <c r="P109" s="121" t="str">
        <f t="shared" si="57"/>
        <v/>
      </c>
      <c r="Q109" s="121" t="str">
        <f t="shared" si="57"/>
        <v/>
      </c>
      <c r="R109" s="121">
        <f t="shared" si="57"/>
        <v>503.15</v>
      </c>
      <c r="S109" s="117">
        <f t="shared" si="31"/>
        <v>496.54</v>
      </c>
      <c r="T109" s="118"/>
      <c r="U109" s="124">
        <f t="shared" si="25"/>
        <v>4965.4</v>
      </c>
      <c r="V109" s="125"/>
    </row>
    <row r="110" ht="12.75" customHeight="1">
      <c r="A110" s="126" t="str">
        <f t="shared" si="21"/>
        <v>2.16</v>
      </c>
      <c r="B110" s="100" t="str">
        <f t="shared" si="22"/>
        <v>Bombas para drenos acima de 30.000 BTU´s</v>
      </c>
      <c r="C110" s="101">
        <f t="shared" ref="C110:D110" si="58">IF(C23="","",C23)</f>
        <v>10</v>
      </c>
      <c r="D110" s="101" t="str">
        <f t="shared" si="58"/>
        <v>unid.</v>
      </c>
      <c r="E110" s="121">
        <f t="shared" ref="E110:R110" si="59">IF(E23&gt;0,IF(AND($U23&lt;=E23,E23&lt;=$V23),E23,"excluído*"),"")</f>
        <v>830</v>
      </c>
      <c r="F110" s="121">
        <f t="shared" si="59"/>
        <v>580</v>
      </c>
      <c r="G110" s="121">
        <f t="shared" si="59"/>
        <v>454.99</v>
      </c>
      <c r="H110" s="121">
        <f t="shared" si="59"/>
        <v>595</v>
      </c>
      <c r="I110" s="121">
        <f t="shared" si="59"/>
        <v>595</v>
      </c>
      <c r="J110" s="121">
        <f t="shared" si="59"/>
        <v>540</v>
      </c>
      <c r="K110" s="121">
        <f t="shared" si="59"/>
        <v>762</v>
      </c>
      <c r="L110" s="121" t="str">
        <f t="shared" si="59"/>
        <v>excluído*</v>
      </c>
      <c r="M110" s="121" t="str">
        <f t="shared" si="59"/>
        <v/>
      </c>
      <c r="N110" s="121" t="str">
        <f t="shared" si="59"/>
        <v/>
      </c>
      <c r="O110" s="121" t="str">
        <f t="shared" si="59"/>
        <v/>
      </c>
      <c r="P110" s="121" t="str">
        <f t="shared" si="59"/>
        <v/>
      </c>
      <c r="Q110" s="121" t="str">
        <f t="shared" si="59"/>
        <v/>
      </c>
      <c r="R110" s="121">
        <f t="shared" si="59"/>
        <v>774.92</v>
      </c>
      <c r="S110" s="117">
        <f t="shared" si="31"/>
        <v>641.49</v>
      </c>
      <c r="T110" s="118"/>
      <c r="U110" s="124">
        <f t="shared" si="25"/>
        <v>6414.9</v>
      </c>
      <c r="V110" s="125"/>
    </row>
    <row r="111" ht="12.75" customHeight="1">
      <c r="A111" s="126" t="str">
        <f t="shared" si="21"/>
        <v>2.17</v>
      </c>
      <c r="B111" s="100" t="str">
        <f t="shared" si="22"/>
        <v>Suportes mão francesa com calço de borracha para fixação da condensadora na parede</v>
      </c>
      <c r="C111" s="101">
        <f t="shared" ref="C111:D111" si="60">IF(C24="","",C24)</f>
        <v>30</v>
      </c>
      <c r="D111" s="101" t="str">
        <f t="shared" si="60"/>
        <v>unid.</v>
      </c>
      <c r="E111" s="121">
        <f t="shared" ref="E111:R111" si="61">IF(E24&gt;0,IF(AND($U24&lt;=E24,E24&lt;=$V24),E24,"excluído*"),"")</f>
        <v>80</v>
      </c>
      <c r="F111" s="121" t="str">
        <f t="shared" si="61"/>
        <v>excluído*</v>
      </c>
      <c r="G111" s="121">
        <f t="shared" si="61"/>
        <v>47.99</v>
      </c>
      <c r="H111" s="121" t="str">
        <f t="shared" si="61"/>
        <v>excluído*</v>
      </c>
      <c r="I111" s="121">
        <f t="shared" si="61"/>
        <v>57.99</v>
      </c>
      <c r="J111" s="121">
        <f t="shared" si="61"/>
        <v>71.61</v>
      </c>
      <c r="K111" s="121" t="str">
        <f t="shared" si="61"/>
        <v>excluído*</v>
      </c>
      <c r="L111" s="121">
        <f t="shared" si="61"/>
        <v>88.94</v>
      </c>
      <c r="M111" s="121" t="str">
        <f t="shared" si="61"/>
        <v>excluído*</v>
      </c>
      <c r="N111" s="121">
        <f t="shared" si="61"/>
        <v>64</v>
      </c>
      <c r="O111" s="121">
        <f t="shared" si="61"/>
        <v>70.99</v>
      </c>
      <c r="P111" s="121" t="str">
        <f t="shared" si="61"/>
        <v/>
      </c>
      <c r="Q111" s="121" t="str">
        <f t="shared" si="61"/>
        <v/>
      </c>
      <c r="R111" s="121">
        <f t="shared" si="61"/>
        <v>63.31</v>
      </c>
      <c r="S111" s="117">
        <f t="shared" si="31"/>
        <v>68.1</v>
      </c>
      <c r="T111" s="118"/>
      <c r="U111" s="124">
        <f t="shared" si="25"/>
        <v>2043</v>
      </c>
      <c r="V111" s="125"/>
    </row>
    <row r="112" ht="12.75" customHeight="1">
      <c r="A112" s="126" t="str">
        <f t="shared" si="21"/>
        <v>2.18</v>
      </c>
      <c r="B112" s="100" t="str">
        <f t="shared" si="22"/>
        <v>Calço de borracha (vibra stop) para fixação de condensadora em piso</v>
      </c>
      <c r="C112" s="101">
        <f t="shared" ref="C112:D112" si="62">IF(C25="","",C25)</f>
        <v>30</v>
      </c>
      <c r="D112" s="101" t="str">
        <f t="shared" si="62"/>
        <v>unid.</v>
      </c>
      <c r="E112" s="121">
        <f t="shared" ref="E112:R112" si="63">IF(E25&gt;0,IF(AND($U25&lt;=E25,E25&lt;=$V25),E25,"excluído*"),"")</f>
        <v>40.5</v>
      </c>
      <c r="F112" s="121">
        <f t="shared" si="63"/>
        <v>8.5</v>
      </c>
      <c r="G112" s="121">
        <f t="shared" si="63"/>
        <v>6.04</v>
      </c>
      <c r="H112" s="121">
        <f t="shared" si="63"/>
        <v>4.69</v>
      </c>
      <c r="I112" s="121">
        <f t="shared" si="63"/>
        <v>5.22</v>
      </c>
      <c r="J112" s="121" t="str">
        <f t="shared" si="63"/>
        <v>excluído*</v>
      </c>
      <c r="K112" s="121" t="str">
        <f t="shared" si="63"/>
        <v>excluído*</v>
      </c>
      <c r="L112" s="121">
        <f t="shared" si="63"/>
        <v>8</v>
      </c>
      <c r="M112" s="121">
        <f t="shared" si="63"/>
        <v>23.62</v>
      </c>
      <c r="N112" s="121" t="str">
        <f t="shared" si="63"/>
        <v/>
      </c>
      <c r="O112" s="121" t="str">
        <f t="shared" si="63"/>
        <v/>
      </c>
      <c r="P112" s="121" t="str">
        <f t="shared" si="63"/>
        <v/>
      </c>
      <c r="Q112" s="121" t="str">
        <f t="shared" si="63"/>
        <v/>
      </c>
      <c r="R112" s="121">
        <f t="shared" si="63"/>
        <v>25.03</v>
      </c>
      <c r="S112" s="117">
        <f t="shared" si="31"/>
        <v>15.2</v>
      </c>
      <c r="T112" s="118"/>
      <c r="U112" s="124">
        <f t="shared" si="25"/>
        <v>456</v>
      </c>
      <c r="V112" s="125"/>
    </row>
    <row r="113" ht="12.75" customHeight="1">
      <c r="A113" s="126" t="str">
        <f t="shared" si="21"/>
        <v>2.19</v>
      </c>
      <c r="B113" s="100" t="str">
        <f t="shared" si="22"/>
        <v>Fechamento dos furos executados para instalação/remoção do split</v>
      </c>
      <c r="C113" s="101">
        <f t="shared" ref="C113:D113" si="64">IF(C26="","",C26)</f>
        <v>35</v>
      </c>
      <c r="D113" s="101" t="str">
        <f t="shared" si="64"/>
        <v>unid.</v>
      </c>
      <c r="E113" s="127">
        <f t="shared" ref="E113:R113" si="65">IF(E26&gt;0,IF(AND($U26&lt;=E26,E26&lt;=$V26),E26,"excluído*"),"")</f>
        <v>317</v>
      </c>
      <c r="F113" s="127" t="str">
        <f t="shared" si="65"/>
        <v>excluído*</v>
      </c>
      <c r="G113" s="127" t="str">
        <f t="shared" si="65"/>
        <v/>
      </c>
      <c r="H113" s="127" t="str">
        <f t="shared" si="65"/>
        <v/>
      </c>
      <c r="I113" s="127" t="str">
        <f t="shared" si="65"/>
        <v/>
      </c>
      <c r="J113" s="127" t="str">
        <f t="shared" si="65"/>
        <v/>
      </c>
      <c r="K113" s="127" t="str">
        <f t="shared" si="65"/>
        <v/>
      </c>
      <c r="L113" s="127" t="str">
        <f t="shared" si="65"/>
        <v/>
      </c>
      <c r="M113" s="127" t="str">
        <f t="shared" si="65"/>
        <v/>
      </c>
      <c r="N113" s="127" t="str">
        <f t="shared" si="65"/>
        <v/>
      </c>
      <c r="O113" s="127" t="str">
        <f t="shared" si="65"/>
        <v/>
      </c>
      <c r="P113" s="127" t="str">
        <f t="shared" si="65"/>
        <v/>
      </c>
      <c r="Q113" s="127" t="str">
        <f t="shared" si="65"/>
        <v/>
      </c>
      <c r="R113" s="127">
        <f t="shared" si="65"/>
        <v>355.49</v>
      </c>
      <c r="S113" s="117">
        <f t="shared" si="31"/>
        <v>336.25</v>
      </c>
      <c r="T113" s="118"/>
      <c r="U113" s="130">
        <f t="shared" si="25"/>
        <v>11768.75</v>
      </c>
      <c r="V113" s="131"/>
    </row>
    <row r="114" ht="12.75" customHeight="1">
      <c r="A114" s="107">
        <f t="shared" si="21"/>
        <v>3</v>
      </c>
      <c r="B114" s="108" t="str">
        <f t="shared" si="22"/>
        <v>Serviços complementares</v>
      </c>
      <c r="C114" s="92"/>
      <c r="D114" s="93"/>
      <c r="E114" s="110" t="str">
        <f t="shared" ref="E114:R114" si="66">IF(E27&gt;0,IF(AND($U27&lt;=E27,E27&lt;=$V27),E27,"excluído*"),"")</f>
        <v/>
      </c>
      <c r="F114" s="110" t="str">
        <f t="shared" si="66"/>
        <v/>
      </c>
      <c r="G114" s="110" t="str">
        <f t="shared" si="66"/>
        <v/>
      </c>
      <c r="H114" s="110" t="str">
        <f t="shared" si="66"/>
        <v/>
      </c>
      <c r="I114" s="110" t="str">
        <f t="shared" si="66"/>
        <v/>
      </c>
      <c r="J114" s="110" t="str">
        <f t="shared" si="66"/>
        <v/>
      </c>
      <c r="K114" s="110" t="str">
        <f t="shared" si="66"/>
        <v/>
      </c>
      <c r="L114" s="110" t="str">
        <f t="shared" si="66"/>
        <v/>
      </c>
      <c r="M114" s="110" t="str">
        <f t="shared" si="66"/>
        <v/>
      </c>
      <c r="N114" s="110" t="str">
        <f t="shared" si="66"/>
        <v/>
      </c>
      <c r="O114" s="110" t="str">
        <f t="shared" si="66"/>
        <v/>
      </c>
      <c r="P114" s="110" t="str">
        <f t="shared" si="66"/>
        <v/>
      </c>
      <c r="Q114" s="110" t="str">
        <f t="shared" si="66"/>
        <v/>
      </c>
      <c r="R114" s="111" t="str">
        <f t="shared" si="66"/>
        <v/>
      </c>
      <c r="S114" s="112" t="str">
        <f>IF(SUM(E114:G114)&gt;0,ROUND(AVERAGE(E114:G114),2),"")</f>
        <v/>
      </c>
      <c r="T114" s="112"/>
      <c r="U114" s="113" t="str">
        <f t="shared" si="25"/>
        <v/>
      </c>
      <c r="V114" s="114"/>
    </row>
    <row r="115" ht="22.5" customHeight="1">
      <c r="A115" s="115">
        <f t="shared" si="21"/>
        <v>43833</v>
      </c>
      <c r="B115" s="100" t="str">
        <f t="shared" si="22"/>
        <v>Carga de gás freon R22 e gás R410 com teste de pressão (por aparelho)</v>
      </c>
      <c r="C115" s="101">
        <f t="shared" ref="C115:D115" si="67">IF(C28="","",C28)</f>
        <v>256</v>
      </c>
      <c r="D115" s="101" t="str">
        <f t="shared" si="67"/>
        <v>unid.</v>
      </c>
      <c r="E115" s="116">
        <f t="shared" ref="E115:R115" si="68">IF(E28&gt;0,IF(AND($U28&lt;=E28,E28&lt;=$V28),E28,"excluído*"),"")</f>
        <v>760</v>
      </c>
      <c r="F115" s="116">
        <f t="shared" si="68"/>
        <v>380</v>
      </c>
      <c r="G115" s="116" t="str">
        <f t="shared" si="68"/>
        <v/>
      </c>
      <c r="H115" s="116" t="str">
        <f t="shared" si="68"/>
        <v/>
      </c>
      <c r="I115" s="116" t="str">
        <f t="shared" si="68"/>
        <v/>
      </c>
      <c r="J115" s="116">
        <f t="shared" si="68"/>
        <v>570</v>
      </c>
      <c r="K115" s="116">
        <f t="shared" si="68"/>
        <v>750</v>
      </c>
      <c r="L115" s="116" t="str">
        <f t="shared" si="68"/>
        <v>excluído*</v>
      </c>
      <c r="M115" s="116" t="str">
        <f t="shared" si="68"/>
        <v>excluído*</v>
      </c>
      <c r="N115" s="116" t="str">
        <f t="shared" si="68"/>
        <v>excluído*</v>
      </c>
      <c r="O115" s="116">
        <f t="shared" si="68"/>
        <v>550</v>
      </c>
      <c r="P115" s="116">
        <f t="shared" si="68"/>
        <v>570</v>
      </c>
      <c r="Q115" s="116" t="str">
        <f t="shared" si="68"/>
        <v>excluído*</v>
      </c>
      <c r="R115" s="116" t="str">
        <f t="shared" si="68"/>
        <v>excluído*</v>
      </c>
      <c r="S115" s="117">
        <f t="shared" ref="S115:S120" si="71">IF(SUM(E115:R115)&gt;0,ROUND(AVERAGE(E115:R115),2),"")</f>
        <v>596.67</v>
      </c>
      <c r="T115" s="118"/>
      <c r="U115" s="130">
        <f t="shared" si="25"/>
        <v>152747.52</v>
      </c>
      <c r="V115" s="131"/>
    </row>
    <row r="116" ht="12.75" customHeight="1">
      <c r="A116" s="115">
        <f t="shared" si="21"/>
        <v>43864</v>
      </c>
      <c r="B116" s="100" t="str">
        <f t="shared" si="22"/>
        <v>Gás 141B para limpeza (por aparelho)</v>
      </c>
      <c r="C116" s="101">
        <f t="shared" ref="C116:D116" si="69">IF(C29="","",C29)</f>
        <v>50</v>
      </c>
      <c r="D116" s="101" t="str">
        <f t="shared" si="69"/>
        <v>unid.</v>
      </c>
      <c r="E116" s="121">
        <f t="shared" ref="E116:R116" si="70">IF(E29&gt;0,IF(AND($U29&lt;=E29,E29&lt;=$V29),E29,"excluído*"),"")</f>
        <v>270</v>
      </c>
      <c r="F116" s="121">
        <f t="shared" si="70"/>
        <v>720</v>
      </c>
      <c r="G116" s="121" t="str">
        <f t="shared" si="70"/>
        <v/>
      </c>
      <c r="H116" s="121" t="str">
        <f t="shared" si="70"/>
        <v/>
      </c>
      <c r="I116" s="121" t="str">
        <f t="shared" si="70"/>
        <v/>
      </c>
      <c r="J116" s="121">
        <f t="shared" si="70"/>
        <v>778.89</v>
      </c>
      <c r="K116" s="121" t="str">
        <f t="shared" si="70"/>
        <v/>
      </c>
      <c r="L116" s="121" t="str">
        <f t="shared" si="70"/>
        <v/>
      </c>
      <c r="M116" s="121" t="str">
        <f t="shared" si="70"/>
        <v/>
      </c>
      <c r="N116" s="121" t="str">
        <f t="shared" si="70"/>
        <v/>
      </c>
      <c r="O116" s="121" t="str">
        <f t="shared" si="70"/>
        <v/>
      </c>
      <c r="P116" s="121" t="str">
        <f t="shared" si="70"/>
        <v/>
      </c>
      <c r="Q116" s="121" t="str">
        <f t="shared" si="70"/>
        <v/>
      </c>
      <c r="R116" s="121" t="str">
        <f t="shared" si="70"/>
        <v>excluído*</v>
      </c>
      <c r="S116" s="117">
        <f t="shared" si="71"/>
        <v>589.63</v>
      </c>
      <c r="T116" s="118"/>
      <c r="U116" s="130">
        <f t="shared" si="25"/>
        <v>29481.5</v>
      </c>
      <c r="V116" s="131"/>
    </row>
    <row r="117" ht="12.75" customHeight="1">
      <c r="A117" s="115">
        <f t="shared" si="21"/>
        <v>43893</v>
      </c>
      <c r="B117" s="100" t="str">
        <f t="shared" si="22"/>
        <v>Nitrogênio (por aparelho)</v>
      </c>
      <c r="C117" s="101">
        <f t="shared" ref="C117:D117" si="72">IF(C30="","",C30)</f>
        <v>256</v>
      </c>
      <c r="D117" s="101" t="str">
        <f t="shared" si="72"/>
        <v>unid.</v>
      </c>
      <c r="E117" s="121" t="str">
        <f t="shared" ref="E117:R117" si="73">IF(E30&gt;0,IF(AND($U30&lt;=E30,E30&lt;=$V30),E30,"excluído*"),"")</f>
        <v>excluído*</v>
      </c>
      <c r="F117" s="121">
        <f t="shared" si="73"/>
        <v>255</v>
      </c>
      <c r="G117" s="121" t="str">
        <f t="shared" si="73"/>
        <v/>
      </c>
      <c r="H117" s="121" t="str">
        <f t="shared" si="73"/>
        <v/>
      </c>
      <c r="I117" s="121" t="str">
        <f t="shared" si="73"/>
        <v/>
      </c>
      <c r="J117" s="121" t="str">
        <f t="shared" si="73"/>
        <v/>
      </c>
      <c r="K117" s="121" t="str">
        <f t="shared" si="73"/>
        <v/>
      </c>
      <c r="L117" s="121" t="str">
        <f t="shared" si="73"/>
        <v/>
      </c>
      <c r="M117" s="121" t="str">
        <f t="shared" si="73"/>
        <v/>
      </c>
      <c r="N117" s="121" t="str">
        <f t="shared" si="73"/>
        <v/>
      </c>
      <c r="O117" s="121" t="str">
        <f t="shared" si="73"/>
        <v/>
      </c>
      <c r="P117" s="121" t="str">
        <f t="shared" si="73"/>
        <v/>
      </c>
      <c r="Q117" s="121" t="str">
        <f t="shared" si="73"/>
        <v/>
      </c>
      <c r="R117" s="121">
        <f t="shared" si="73"/>
        <v>250.31</v>
      </c>
      <c r="S117" s="117">
        <f t="shared" si="71"/>
        <v>252.66</v>
      </c>
      <c r="T117" s="118"/>
      <c r="U117" s="130">
        <f t="shared" si="25"/>
        <v>64680.96</v>
      </c>
      <c r="V117" s="131"/>
    </row>
    <row r="118" ht="24.0" customHeight="1">
      <c r="A118" s="115">
        <f t="shared" si="21"/>
        <v>43924</v>
      </c>
      <c r="B118" s="100" t="str">
        <f t="shared" si="22"/>
        <v>Limpeza do sistema dos condicionantes (por aparelho)</v>
      </c>
      <c r="C118" s="101">
        <f t="shared" ref="C118:D118" si="74">IF(C31="","",C31)</f>
        <v>256</v>
      </c>
      <c r="D118" s="101" t="str">
        <f t="shared" si="74"/>
        <v>unid.</v>
      </c>
      <c r="E118" s="121">
        <f t="shared" ref="E118:R118" si="75">IF(E31&gt;0,IF(AND($U31&lt;=E31,E31&lt;=$V31),E31,"excluído*"),"")</f>
        <v>420</v>
      </c>
      <c r="F118" s="121">
        <f t="shared" si="75"/>
        <v>450</v>
      </c>
      <c r="G118" s="121" t="str">
        <f t="shared" si="75"/>
        <v/>
      </c>
      <c r="H118" s="121" t="str">
        <f t="shared" si="75"/>
        <v/>
      </c>
      <c r="I118" s="121" t="str">
        <f t="shared" si="75"/>
        <v/>
      </c>
      <c r="J118" s="121" t="str">
        <f t="shared" si="75"/>
        <v/>
      </c>
      <c r="K118" s="121" t="str">
        <f t="shared" si="75"/>
        <v/>
      </c>
      <c r="L118" s="121" t="str">
        <f t="shared" si="75"/>
        <v/>
      </c>
      <c r="M118" s="121" t="str">
        <f t="shared" si="75"/>
        <v/>
      </c>
      <c r="N118" s="121" t="str">
        <f t="shared" si="75"/>
        <v/>
      </c>
      <c r="O118" s="121" t="str">
        <f t="shared" si="75"/>
        <v/>
      </c>
      <c r="P118" s="121" t="str">
        <f t="shared" si="75"/>
        <v/>
      </c>
      <c r="Q118" s="121" t="str">
        <f t="shared" si="75"/>
        <v/>
      </c>
      <c r="R118" s="121" t="str">
        <f t="shared" si="75"/>
        <v>excluído*</v>
      </c>
      <c r="S118" s="117">
        <f t="shared" si="71"/>
        <v>435</v>
      </c>
      <c r="T118" s="118"/>
      <c r="U118" s="130">
        <f t="shared" si="25"/>
        <v>111360</v>
      </c>
      <c r="V118" s="131"/>
    </row>
    <row r="119" ht="21.75" customHeight="1">
      <c r="A119" s="115">
        <f t="shared" si="21"/>
        <v>43954</v>
      </c>
      <c r="B119" s="100" t="str">
        <f t="shared" si="22"/>
        <v>Pintura do chassi eliminação de foco de ferrugem aplicação de anticorrosivo </v>
      </c>
      <c r="C119" s="101">
        <f t="shared" ref="C119:D119" si="76">IF(C32="","",C32)</f>
        <v>256</v>
      </c>
      <c r="D119" s="101" t="str">
        <f t="shared" si="76"/>
        <v>unid.</v>
      </c>
      <c r="E119" s="121">
        <f t="shared" ref="E119:R119" si="77">IF(E32&gt;0,IF(AND($U32&lt;=E32,E32&lt;=$V32),E32,"excluído*"),"")</f>
        <v>250</v>
      </c>
      <c r="F119" s="121">
        <f t="shared" si="77"/>
        <v>215</v>
      </c>
      <c r="G119" s="121" t="str">
        <f t="shared" si="77"/>
        <v/>
      </c>
      <c r="H119" s="121" t="str">
        <f t="shared" si="77"/>
        <v/>
      </c>
      <c r="I119" s="121" t="str">
        <f t="shared" si="77"/>
        <v/>
      </c>
      <c r="J119" s="121">
        <f t="shared" si="77"/>
        <v>250</v>
      </c>
      <c r="K119" s="121">
        <f t="shared" si="77"/>
        <v>300</v>
      </c>
      <c r="L119" s="121">
        <f t="shared" si="77"/>
        <v>294.93</v>
      </c>
      <c r="M119" s="121">
        <f t="shared" si="77"/>
        <v>250</v>
      </c>
      <c r="N119" s="121">
        <f t="shared" si="77"/>
        <v>200</v>
      </c>
      <c r="O119" s="121">
        <f t="shared" si="77"/>
        <v>225</v>
      </c>
      <c r="P119" s="121" t="str">
        <f t="shared" si="77"/>
        <v>excluído*</v>
      </c>
      <c r="Q119" s="121" t="str">
        <f t="shared" si="77"/>
        <v/>
      </c>
      <c r="R119" s="121" t="str">
        <f t="shared" si="77"/>
        <v>excluído*</v>
      </c>
      <c r="S119" s="117">
        <f t="shared" si="71"/>
        <v>248.12</v>
      </c>
      <c r="T119" s="118"/>
      <c r="U119" s="130">
        <f t="shared" si="25"/>
        <v>63518.72</v>
      </c>
      <c r="V119" s="131"/>
    </row>
    <row r="120" ht="12.75" customHeight="1">
      <c r="A120" s="115">
        <f t="shared" si="21"/>
        <v>43985</v>
      </c>
      <c r="B120" s="100" t="str">
        <f t="shared" si="22"/>
        <v>Serviços ou reparos de alimentação elétrica</v>
      </c>
      <c r="C120" s="101">
        <f t="shared" ref="C120:D120" si="78">IF(C33="","",C33)</f>
        <v>100</v>
      </c>
      <c r="D120" s="101" t="str">
        <f t="shared" si="78"/>
        <v>unid.</v>
      </c>
      <c r="E120" s="127">
        <f t="shared" ref="E120:R120" si="79">IF(E33&gt;0,IF(AND($U33&lt;=E33,E33&lt;=$V33),E33,"excluído*"),"")</f>
        <v>280</v>
      </c>
      <c r="F120" s="127">
        <f t="shared" si="79"/>
        <v>235</v>
      </c>
      <c r="G120" s="127" t="str">
        <f t="shared" si="79"/>
        <v/>
      </c>
      <c r="H120" s="127" t="str">
        <f t="shared" si="79"/>
        <v/>
      </c>
      <c r="I120" s="127" t="str">
        <f t="shared" si="79"/>
        <v/>
      </c>
      <c r="J120" s="127" t="str">
        <f t="shared" si="79"/>
        <v>excluído*</v>
      </c>
      <c r="K120" s="127" t="str">
        <f t="shared" si="79"/>
        <v>excluído*</v>
      </c>
      <c r="L120" s="127" t="str">
        <f t="shared" si="79"/>
        <v/>
      </c>
      <c r="M120" s="127" t="str">
        <f t="shared" si="79"/>
        <v/>
      </c>
      <c r="N120" s="127" t="str">
        <f t="shared" si="79"/>
        <v/>
      </c>
      <c r="O120" s="127" t="str">
        <f t="shared" si="79"/>
        <v/>
      </c>
      <c r="P120" s="127" t="str">
        <f t="shared" si="79"/>
        <v/>
      </c>
      <c r="Q120" s="127" t="str">
        <f t="shared" si="79"/>
        <v/>
      </c>
      <c r="R120" s="127">
        <f t="shared" si="79"/>
        <v>172.91</v>
      </c>
      <c r="S120" s="117">
        <f t="shared" si="71"/>
        <v>229.3</v>
      </c>
      <c r="T120" s="118"/>
      <c r="U120" s="130">
        <f t="shared" si="25"/>
        <v>22930</v>
      </c>
      <c r="V120" s="131"/>
    </row>
    <row r="121" ht="12.75" customHeight="1">
      <c r="A121" s="107">
        <f t="shared" si="21"/>
        <v>4</v>
      </c>
      <c r="B121" s="108" t="str">
        <f t="shared" si="22"/>
        <v>Peças</v>
      </c>
      <c r="C121" s="92" t="str">
        <f t="shared" ref="C121:D121" si="80">IF(C34="","",C34)</f>
        <v/>
      </c>
      <c r="D121" s="93" t="str">
        <f t="shared" si="80"/>
        <v/>
      </c>
      <c r="E121" s="110" t="str">
        <f t="shared" ref="E121:R121" si="81">IF(E34&gt;0,IF(AND($U34&lt;=E34,E34&lt;=$V34),E34,"excluído*"),"")</f>
        <v/>
      </c>
      <c r="F121" s="110" t="str">
        <f t="shared" si="81"/>
        <v/>
      </c>
      <c r="G121" s="110" t="str">
        <f t="shared" si="81"/>
        <v/>
      </c>
      <c r="H121" s="110" t="str">
        <f t="shared" si="81"/>
        <v/>
      </c>
      <c r="I121" s="110" t="str">
        <f t="shared" si="81"/>
        <v/>
      </c>
      <c r="J121" s="110" t="str">
        <f t="shared" si="81"/>
        <v/>
      </c>
      <c r="K121" s="110" t="str">
        <f t="shared" si="81"/>
        <v/>
      </c>
      <c r="L121" s="110" t="str">
        <f t="shared" si="81"/>
        <v/>
      </c>
      <c r="M121" s="110" t="str">
        <f t="shared" si="81"/>
        <v/>
      </c>
      <c r="N121" s="110" t="str">
        <f t="shared" si="81"/>
        <v/>
      </c>
      <c r="O121" s="110" t="str">
        <f t="shared" si="81"/>
        <v/>
      </c>
      <c r="P121" s="110" t="str">
        <f t="shared" si="81"/>
        <v/>
      </c>
      <c r="Q121" s="110" t="str">
        <f t="shared" si="81"/>
        <v/>
      </c>
      <c r="R121" s="111" t="str">
        <f t="shared" si="81"/>
        <v/>
      </c>
      <c r="S121" s="112"/>
      <c r="T121" s="112"/>
      <c r="U121" s="113" t="str">
        <f t="shared" si="25"/>
        <v/>
      </c>
      <c r="V121" s="114"/>
    </row>
    <row r="122" ht="12.75" customHeight="1">
      <c r="A122" s="115">
        <f t="shared" si="21"/>
        <v>43834</v>
      </c>
      <c r="B122" s="100" t="str">
        <f t="shared" si="22"/>
        <v>Motor de ventilação</v>
      </c>
      <c r="C122" s="101">
        <f t="shared" ref="C122:D122" si="82">IF(C35="","",C35)</f>
        <v>400</v>
      </c>
      <c r="D122" s="101" t="str">
        <f t="shared" si="82"/>
        <v>unid.</v>
      </c>
      <c r="E122" s="116">
        <f t="shared" ref="E122:R122" si="83">IF(E35&gt;0,IF(AND($U35&lt;=E35,E35&lt;=$V35),E35,"excluído*"),"")</f>
        <v>430</v>
      </c>
      <c r="F122" s="116">
        <f t="shared" si="83"/>
        <v>385</v>
      </c>
      <c r="G122" s="116">
        <f t="shared" si="83"/>
        <v>339.89</v>
      </c>
      <c r="H122" s="116">
        <f t="shared" si="83"/>
        <v>353.19</v>
      </c>
      <c r="I122" s="116" t="str">
        <f t="shared" si="83"/>
        <v>excluído*</v>
      </c>
      <c r="J122" s="116" t="str">
        <f t="shared" si="83"/>
        <v>excluído*</v>
      </c>
      <c r="K122" s="116">
        <f t="shared" si="83"/>
        <v>342</v>
      </c>
      <c r="L122" s="116">
        <f t="shared" si="83"/>
        <v>385.71</v>
      </c>
      <c r="M122" s="116">
        <f t="shared" si="83"/>
        <v>406.76</v>
      </c>
      <c r="N122" s="116">
        <f t="shared" si="83"/>
        <v>398</v>
      </c>
      <c r="O122" s="116" t="str">
        <f t="shared" si="83"/>
        <v>excluído*</v>
      </c>
      <c r="P122" s="116">
        <f t="shared" si="83"/>
        <v>433.33</v>
      </c>
      <c r="Q122" s="116">
        <f t="shared" si="83"/>
        <v>350</v>
      </c>
      <c r="R122" s="116" t="str">
        <f t="shared" si="83"/>
        <v>excluído*</v>
      </c>
      <c r="S122" s="117">
        <f t="shared" ref="S122:S139" si="86">IF(SUM(E122:R122)&gt;0,ROUND(AVERAGE(E122:R122),2),"")</f>
        <v>382.39</v>
      </c>
      <c r="T122" s="118"/>
      <c r="U122" s="130">
        <f t="shared" si="25"/>
        <v>152956</v>
      </c>
      <c r="V122" s="131"/>
    </row>
    <row r="123" ht="12.75" customHeight="1">
      <c r="A123" s="115">
        <f t="shared" si="21"/>
        <v>43865</v>
      </c>
      <c r="B123" s="100" t="str">
        <f t="shared" si="22"/>
        <v>Bobina de válvula reversora</v>
      </c>
      <c r="C123" s="101">
        <f t="shared" ref="C123:D123" si="84">IF(C36="","",C36)</f>
        <v>40</v>
      </c>
      <c r="D123" s="101" t="str">
        <f t="shared" si="84"/>
        <v>unid.</v>
      </c>
      <c r="E123" s="121">
        <f t="shared" ref="E123:R123" si="85">IF(E36&gt;0,IF(AND($U36&lt;=E36,E36&lt;=$V36),E36,"excluído*"),"")</f>
        <v>230</v>
      </c>
      <c r="F123" s="121" t="str">
        <f t="shared" si="85"/>
        <v>excluído*</v>
      </c>
      <c r="G123" s="121">
        <f t="shared" si="85"/>
        <v>120</v>
      </c>
      <c r="H123" s="121" t="str">
        <f t="shared" si="85"/>
        <v>excluído*</v>
      </c>
      <c r="I123" s="121" t="str">
        <f t="shared" si="85"/>
        <v>excluído*</v>
      </c>
      <c r="J123" s="121">
        <f t="shared" si="85"/>
        <v>234.37</v>
      </c>
      <c r="K123" s="121" t="str">
        <f t="shared" si="85"/>
        <v>excluído*</v>
      </c>
      <c r="L123" s="121">
        <f t="shared" si="85"/>
        <v>200</v>
      </c>
      <c r="M123" s="121" t="str">
        <f t="shared" si="85"/>
        <v/>
      </c>
      <c r="N123" s="121" t="str">
        <f t="shared" si="85"/>
        <v/>
      </c>
      <c r="O123" s="121" t="str">
        <f t="shared" si="85"/>
        <v/>
      </c>
      <c r="P123" s="121" t="str">
        <f t="shared" si="85"/>
        <v/>
      </c>
      <c r="Q123" s="121" t="str">
        <f t="shared" si="85"/>
        <v/>
      </c>
      <c r="R123" s="121">
        <f t="shared" si="85"/>
        <v>145.64</v>
      </c>
      <c r="S123" s="117">
        <f t="shared" si="86"/>
        <v>186</v>
      </c>
      <c r="T123" s="118"/>
      <c r="U123" s="130">
        <f t="shared" si="25"/>
        <v>7440</v>
      </c>
      <c r="V123" s="131"/>
    </row>
    <row r="124" ht="12.75" customHeight="1">
      <c r="A124" s="115">
        <f t="shared" si="21"/>
        <v>43894</v>
      </c>
      <c r="B124" s="100" t="str">
        <f t="shared" si="22"/>
        <v>Válvula reversora completa</v>
      </c>
      <c r="C124" s="101">
        <f t="shared" ref="C124:D124" si="87">IF(C37="","",C37)</f>
        <v>40</v>
      </c>
      <c r="D124" s="101" t="str">
        <f t="shared" si="87"/>
        <v>unid.</v>
      </c>
      <c r="E124" s="121" t="str">
        <f t="shared" ref="E124:R124" si="88">IF(E37&gt;0,IF(AND($U37&lt;=E37,E37&lt;=$V37),E37,"excluído*"),"")</f>
        <v>excluído*</v>
      </c>
      <c r="F124" s="121">
        <f t="shared" si="88"/>
        <v>355</v>
      </c>
      <c r="G124" s="121">
        <f t="shared" si="88"/>
        <v>254.85</v>
      </c>
      <c r="H124" s="121">
        <f t="shared" si="88"/>
        <v>357.8</v>
      </c>
      <c r="I124" s="121">
        <f t="shared" si="88"/>
        <v>458.3</v>
      </c>
      <c r="J124" s="121" t="str">
        <f t="shared" si="88"/>
        <v/>
      </c>
      <c r="K124" s="121" t="str">
        <f t="shared" si="88"/>
        <v/>
      </c>
      <c r="L124" s="121" t="str">
        <f t="shared" si="88"/>
        <v/>
      </c>
      <c r="M124" s="121" t="str">
        <f t="shared" si="88"/>
        <v/>
      </c>
      <c r="N124" s="121" t="str">
        <f t="shared" si="88"/>
        <v/>
      </c>
      <c r="O124" s="121" t="str">
        <f t="shared" si="88"/>
        <v/>
      </c>
      <c r="P124" s="121" t="str">
        <f t="shared" si="88"/>
        <v/>
      </c>
      <c r="Q124" s="121" t="str">
        <f t="shared" si="88"/>
        <v/>
      </c>
      <c r="R124" s="121">
        <f t="shared" si="88"/>
        <v>283.26</v>
      </c>
      <c r="S124" s="117">
        <f t="shared" si="86"/>
        <v>341.84</v>
      </c>
      <c r="T124" s="118"/>
      <c r="U124" s="130">
        <f t="shared" si="25"/>
        <v>13673.6</v>
      </c>
      <c r="V124" s="131"/>
    </row>
    <row r="125" ht="12.75" customHeight="1">
      <c r="A125" s="115">
        <f t="shared" si="21"/>
        <v>43925</v>
      </c>
      <c r="B125" s="100" t="str">
        <f t="shared" si="22"/>
        <v>Válvula reversora</v>
      </c>
      <c r="C125" s="101">
        <f t="shared" ref="C125:D125" si="89">IF(C38="","",C38)</f>
        <v>40</v>
      </c>
      <c r="D125" s="101" t="str">
        <f t="shared" si="89"/>
        <v>unid.</v>
      </c>
      <c r="E125" s="121" t="str">
        <f t="shared" ref="E125:R125" si="90">IF(E38&gt;0,IF(AND($U38&lt;=E38,E38&lt;=$V38),E38,"excluído*"),"")</f>
        <v>excluído*</v>
      </c>
      <c r="F125" s="121">
        <f t="shared" si="90"/>
        <v>355</v>
      </c>
      <c r="G125" s="121" t="str">
        <f t="shared" si="90"/>
        <v>excluído*</v>
      </c>
      <c r="H125" s="121" t="str">
        <f t="shared" si="90"/>
        <v/>
      </c>
      <c r="I125" s="121" t="str">
        <f t="shared" si="90"/>
        <v/>
      </c>
      <c r="J125" s="121" t="str">
        <f t="shared" si="90"/>
        <v/>
      </c>
      <c r="K125" s="121" t="str">
        <f t="shared" si="90"/>
        <v/>
      </c>
      <c r="L125" s="121" t="str">
        <f t="shared" si="90"/>
        <v/>
      </c>
      <c r="M125" s="121" t="str">
        <f t="shared" si="90"/>
        <v/>
      </c>
      <c r="N125" s="121" t="str">
        <f t="shared" si="90"/>
        <v/>
      </c>
      <c r="O125" s="121" t="str">
        <f t="shared" si="90"/>
        <v/>
      </c>
      <c r="P125" s="121" t="str">
        <f t="shared" si="90"/>
        <v/>
      </c>
      <c r="Q125" s="121" t="str">
        <f t="shared" si="90"/>
        <v/>
      </c>
      <c r="R125" s="121">
        <f t="shared" si="90"/>
        <v>250.73</v>
      </c>
      <c r="S125" s="117">
        <f t="shared" si="86"/>
        <v>302.87</v>
      </c>
      <c r="T125" s="118"/>
      <c r="U125" s="130">
        <f t="shared" si="25"/>
        <v>12114.8</v>
      </c>
      <c r="V125" s="131"/>
    </row>
    <row r="126" ht="12.75" customHeight="1">
      <c r="A126" s="115">
        <f t="shared" si="21"/>
        <v>43955</v>
      </c>
      <c r="B126" s="100" t="str">
        <f t="shared" si="22"/>
        <v>Turbina Springer / Consul/ Elgin/ LG</v>
      </c>
      <c r="C126" s="101">
        <f t="shared" ref="C126:D126" si="91">IF(C39="","",C39)</f>
        <v>40</v>
      </c>
      <c r="D126" s="101" t="str">
        <f t="shared" si="91"/>
        <v>unid.</v>
      </c>
      <c r="E126" s="121" t="str">
        <f t="shared" ref="E126:R126" si="92">IF(E39&gt;0,IF(AND($U39&lt;=E39,E39&lt;=$V39),E39,"excluído*"),"")</f>
        <v>excluído*</v>
      </c>
      <c r="F126" s="121" t="str">
        <f t="shared" si="92"/>
        <v>excluído*</v>
      </c>
      <c r="G126" s="121">
        <f t="shared" si="92"/>
        <v>212.3</v>
      </c>
      <c r="H126" s="121" t="str">
        <f t="shared" si="92"/>
        <v>excluído*</v>
      </c>
      <c r="I126" s="121" t="str">
        <f t="shared" si="92"/>
        <v>excluído*</v>
      </c>
      <c r="J126" s="121">
        <f t="shared" si="92"/>
        <v>366.67</v>
      </c>
      <c r="K126" s="121">
        <f t="shared" si="92"/>
        <v>379.5</v>
      </c>
      <c r="L126" s="121">
        <f t="shared" si="92"/>
        <v>393.18</v>
      </c>
      <c r="M126" s="121" t="str">
        <f t="shared" si="92"/>
        <v>excluído*</v>
      </c>
      <c r="N126" s="121" t="str">
        <f t="shared" si="92"/>
        <v/>
      </c>
      <c r="O126" s="121" t="str">
        <f t="shared" si="92"/>
        <v/>
      </c>
      <c r="P126" s="121" t="str">
        <f t="shared" si="92"/>
        <v/>
      </c>
      <c r="Q126" s="121" t="str">
        <f t="shared" si="92"/>
        <v/>
      </c>
      <c r="R126" s="121">
        <f t="shared" si="92"/>
        <v>327.47</v>
      </c>
      <c r="S126" s="117">
        <f t="shared" si="86"/>
        <v>335.82</v>
      </c>
      <c r="T126" s="118"/>
      <c r="U126" s="130">
        <f t="shared" si="25"/>
        <v>13432.8</v>
      </c>
      <c r="V126" s="131"/>
    </row>
    <row r="127" ht="12.75" customHeight="1">
      <c r="A127" s="115">
        <f t="shared" si="21"/>
        <v>43986</v>
      </c>
      <c r="B127" s="100" t="str">
        <f t="shared" si="22"/>
        <v>Turbina Gree /Komeco/ Trane</v>
      </c>
      <c r="C127" s="101">
        <f t="shared" ref="C127:D127" si="93">IF(C40="","",C40)</f>
        <v>40</v>
      </c>
      <c r="D127" s="101" t="str">
        <f t="shared" si="93"/>
        <v>unid.</v>
      </c>
      <c r="E127" s="121" t="str">
        <f t="shared" ref="E127:R127" si="94">IF(E40&gt;0,IF(AND($U40&lt;=E40,E40&lt;=$V40),E40,"excluído*"),"")</f>
        <v>excluído*</v>
      </c>
      <c r="F127" s="121">
        <f t="shared" si="94"/>
        <v>190</v>
      </c>
      <c r="G127" s="121">
        <f t="shared" si="94"/>
        <v>204.05</v>
      </c>
      <c r="H127" s="121">
        <f t="shared" si="94"/>
        <v>160</v>
      </c>
      <c r="I127" s="121" t="str">
        <f t="shared" si="94"/>
        <v/>
      </c>
      <c r="J127" s="121">
        <f t="shared" si="94"/>
        <v>247.9</v>
      </c>
      <c r="K127" s="121">
        <f t="shared" si="94"/>
        <v>197</v>
      </c>
      <c r="L127" s="121">
        <f t="shared" si="94"/>
        <v>240</v>
      </c>
      <c r="M127" s="121">
        <f t="shared" si="94"/>
        <v>366.67</v>
      </c>
      <c r="N127" s="121">
        <f t="shared" si="94"/>
        <v>286.7</v>
      </c>
      <c r="O127" s="121">
        <f t="shared" si="94"/>
        <v>309.89</v>
      </c>
      <c r="P127" s="121">
        <f t="shared" si="94"/>
        <v>379.5</v>
      </c>
      <c r="Q127" s="121">
        <f t="shared" si="94"/>
        <v>270.68</v>
      </c>
      <c r="R127" s="121">
        <f t="shared" si="94"/>
        <v>153.41</v>
      </c>
      <c r="S127" s="117">
        <f t="shared" si="86"/>
        <v>250.48</v>
      </c>
      <c r="T127" s="118"/>
      <c r="U127" s="130">
        <f t="shared" si="25"/>
        <v>10019.2</v>
      </c>
      <c r="V127" s="131"/>
    </row>
    <row r="128" ht="12.75" customHeight="1">
      <c r="A128" s="115">
        <f t="shared" si="21"/>
        <v>44016</v>
      </c>
      <c r="B128" s="100" t="str">
        <f t="shared" si="22"/>
        <v>Painel frontal Springer /Consul/ Elgin</v>
      </c>
      <c r="C128" s="101">
        <f t="shared" ref="C128:D128" si="95">IF(C41="","",C41)</f>
        <v>40</v>
      </c>
      <c r="D128" s="101" t="str">
        <f t="shared" si="95"/>
        <v>unid.</v>
      </c>
      <c r="E128" s="121" t="str">
        <f t="shared" ref="E128:R128" si="96">IF(E41&gt;0,IF(AND($U41&lt;=E41,E41&lt;=$V41),E41,"excluído*"),"")</f>
        <v>excluído*</v>
      </c>
      <c r="F128" s="121">
        <f t="shared" si="96"/>
        <v>315</v>
      </c>
      <c r="G128" s="121">
        <f t="shared" si="96"/>
        <v>119.99</v>
      </c>
      <c r="H128" s="121" t="str">
        <f t="shared" si="96"/>
        <v/>
      </c>
      <c r="I128" s="121" t="str">
        <f t="shared" si="96"/>
        <v/>
      </c>
      <c r="J128" s="121" t="str">
        <f t="shared" si="96"/>
        <v/>
      </c>
      <c r="K128" s="121" t="str">
        <f t="shared" si="96"/>
        <v/>
      </c>
      <c r="L128" s="121" t="str">
        <f t="shared" si="96"/>
        <v/>
      </c>
      <c r="M128" s="121" t="str">
        <f t="shared" si="96"/>
        <v/>
      </c>
      <c r="N128" s="121" t="str">
        <f t="shared" si="96"/>
        <v/>
      </c>
      <c r="O128" s="121" t="str">
        <f t="shared" si="96"/>
        <v/>
      </c>
      <c r="P128" s="121" t="str">
        <f t="shared" si="96"/>
        <v/>
      </c>
      <c r="Q128" s="121" t="str">
        <f t="shared" si="96"/>
        <v/>
      </c>
      <c r="R128" s="121">
        <f t="shared" si="96"/>
        <v>249.33</v>
      </c>
      <c r="S128" s="117">
        <f t="shared" si="86"/>
        <v>228.11</v>
      </c>
      <c r="T128" s="118"/>
      <c r="U128" s="130">
        <f t="shared" si="25"/>
        <v>9124.4</v>
      </c>
      <c r="V128" s="131"/>
    </row>
    <row r="129" ht="12.75" customHeight="1">
      <c r="A129" s="115">
        <f t="shared" si="21"/>
        <v>44047</v>
      </c>
      <c r="B129" s="100" t="str">
        <f t="shared" si="22"/>
        <v>Painel frontal LG/ Komeco /Trane</v>
      </c>
      <c r="C129" s="101">
        <f t="shared" ref="C129:D129" si="97">IF(C42="","",C42)</f>
        <v>40</v>
      </c>
      <c r="D129" s="101" t="str">
        <f t="shared" si="97"/>
        <v>unid.</v>
      </c>
      <c r="E129" s="121" t="str">
        <f t="shared" ref="E129:R129" si="98">IF(E42&gt;0,IF(AND($U42&lt;=E42,E42&lt;=$V42),E42,"excluído*"),"")</f>
        <v>excluído*</v>
      </c>
      <c r="F129" s="121">
        <f t="shared" si="98"/>
        <v>420</v>
      </c>
      <c r="G129" s="121">
        <f t="shared" si="98"/>
        <v>473</v>
      </c>
      <c r="H129" s="121">
        <f t="shared" si="98"/>
        <v>550.15</v>
      </c>
      <c r="I129" s="121" t="str">
        <f t="shared" si="98"/>
        <v/>
      </c>
      <c r="J129" s="121" t="str">
        <f t="shared" si="98"/>
        <v/>
      </c>
      <c r="K129" s="121" t="str">
        <f t="shared" si="98"/>
        <v/>
      </c>
      <c r="L129" s="121" t="str">
        <f t="shared" si="98"/>
        <v/>
      </c>
      <c r="M129" s="121" t="str">
        <f t="shared" si="98"/>
        <v/>
      </c>
      <c r="N129" s="121" t="str">
        <f t="shared" si="98"/>
        <v/>
      </c>
      <c r="O129" s="121" t="str">
        <f t="shared" si="98"/>
        <v/>
      </c>
      <c r="P129" s="121" t="str">
        <f t="shared" si="98"/>
        <v/>
      </c>
      <c r="Q129" s="121" t="str">
        <f t="shared" si="98"/>
        <v/>
      </c>
      <c r="R129" s="121" t="str">
        <f t="shared" si="98"/>
        <v>excluído*</v>
      </c>
      <c r="S129" s="117">
        <f t="shared" si="86"/>
        <v>481.05</v>
      </c>
      <c r="T129" s="118"/>
      <c r="U129" s="130">
        <f t="shared" si="25"/>
        <v>19242</v>
      </c>
      <c r="V129" s="131"/>
    </row>
    <row r="130" ht="12.75" customHeight="1">
      <c r="A130" s="115">
        <f t="shared" si="21"/>
        <v>44078</v>
      </c>
      <c r="B130" s="100" t="str">
        <f t="shared" si="22"/>
        <v>Painel frontal Eletrolux /York</v>
      </c>
      <c r="C130" s="101">
        <f t="shared" ref="C130:D130" si="99">IF(C43="","",C43)</f>
        <v>40</v>
      </c>
      <c r="D130" s="101" t="str">
        <f t="shared" si="99"/>
        <v>unid.</v>
      </c>
      <c r="E130" s="121" t="str">
        <f t="shared" ref="E130:R130" si="100">IF(E43&gt;0,IF(AND($U43&lt;=E43,E43&lt;=$V43),E43,"excluído*"),"")</f>
        <v>excluído*</v>
      </c>
      <c r="F130" s="121">
        <f t="shared" si="100"/>
        <v>425</v>
      </c>
      <c r="G130" s="121" t="str">
        <f t="shared" si="100"/>
        <v/>
      </c>
      <c r="H130" s="121" t="str">
        <f t="shared" si="100"/>
        <v/>
      </c>
      <c r="I130" s="121" t="str">
        <f t="shared" si="100"/>
        <v/>
      </c>
      <c r="J130" s="121" t="str">
        <f t="shared" si="100"/>
        <v/>
      </c>
      <c r="K130" s="121" t="str">
        <f t="shared" si="100"/>
        <v/>
      </c>
      <c r="L130" s="121" t="str">
        <f t="shared" si="100"/>
        <v/>
      </c>
      <c r="M130" s="121" t="str">
        <f t="shared" si="100"/>
        <v/>
      </c>
      <c r="N130" s="121" t="str">
        <f t="shared" si="100"/>
        <v/>
      </c>
      <c r="O130" s="121" t="str">
        <f t="shared" si="100"/>
        <v/>
      </c>
      <c r="P130" s="121" t="str">
        <f t="shared" si="100"/>
        <v/>
      </c>
      <c r="Q130" s="121" t="str">
        <f t="shared" si="100"/>
        <v/>
      </c>
      <c r="R130" s="121">
        <f t="shared" si="100"/>
        <v>257.26</v>
      </c>
      <c r="S130" s="117">
        <f t="shared" si="86"/>
        <v>341.13</v>
      </c>
      <c r="T130" s="118"/>
      <c r="U130" s="130">
        <f t="shared" si="25"/>
        <v>13645.2</v>
      </c>
      <c r="V130" s="131"/>
    </row>
    <row r="131" ht="12.75" customHeight="1">
      <c r="A131" s="115">
        <f t="shared" si="21"/>
        <v>44108</v>
      </c>
      <c r="B131" s="100" t="str">
        <f t="shared" si="22"/>
        <v>Condensador</v>
      </c>
      <c r="C131" s="101">
        <f t="shared" ref="C131:D131" si="101">IF(C44="","",C44)</f>
        <v>40</v>
      </c>
      <c r="D131" s="101" t="str">
        <f t="shared" si="101"/>
        <v>unid.</v>
      </c>
      <c r="E131" s="121">
        <f t="shared" ref="E131:R131" si="102">IF(E44&gt;0,IF(AND($U44&lt;=E44,E44&lt;=$V44),E44,"excluído*"),"")</f>
        <v>900</v>
      </c>
      <c r="F131" s="121">
        <f t="shared" si="102"/>
        <v>850</v>
      </c>
      <c r="G131" s="121">
        <f t="shared" si="102"/>
        <v>990</v>
      </c>
      <c r="H131" s="121" t="str">
        <f t="shared" si="102"/>
        <v>excluído*</v>
      </c>
      <c r="I131" s="121">
        <f t="shared" si="102"/>
        <v>1303.05</v>
      </c>
      <c r="J131" s="121">
        <f t="shared" si="102"/>
        <v>727</v>
      </c>
      <c r="K131" s="121">
        <f t="shared" si="102"/>
        <v>1350</v>
      </c>
      <c r="L131" s="121">
        <f t="shared" si="102"/>
        <v>700</v>
      </c>
      <c r="M131" s="121">
        <f t="shared" si="102"/>
        <v>1450</v>
      </c>
      <c r="N131" s="121" t="str">
        <f t="shared" si="102"/>
        <v>excluído*</v>
      </c>
      <c r="O131" s="121">
        <f t="shared" si="102"/>
        <v>1123.85</v>
      </c>
      <c r="P131" s="121">
        <f t="shared" si="102"/>
        <v>725</v>
      </c>
      <c r="Q131" s="121" t="str">
        <f t="shared" si="102"/>
        <v>excluído*</v>
      </c>
      <c r="R131" s="121">
        <f t="shared" si="102"/>
        <v>910.51</v>
      </c>
      <c r="S131" s="117">
        <f t="shared" si="86"/>
        <v>1002.67</v>
      </c>
      <c r="T131" s="118"/>
      <c r="U131" s="130">
        <f t="shared" si="25"/>
        <v>40106.8</v>
      </c>
      <c r="V131" s="131"/>
    </row>
    <row r="132" ht="12.75" customHeight="1">
      <c r="A132" s="115">
        <f t="shared" si="21"/>
        <v>44139</v>
      </c>
      <c r="B132" s="100" t="str">
        <f t="shared" si="22"/>
        <v>Hélice do Ventilador</v>
      </c>
      <c r="C132" s="101">
        <f t="shared" ref="C132:D132" si="103">IF(C45="","",C45)</f>
        <v>40</v>
      </c>
      <c r="D132" s="101" t="str">
        <f t="shared" si="103"/>
        <v>unid.</v>
      </c>
      <c r="E132" s="121" t="str">
        <f t="shared" ref="E132:R132" si="104">IF(E45&gt;0,IF(AND($U45&lt;=E45,E45&lt;=$V45),E45,"excluído*"),"")</f>
        <v>excluído*</v>
      </c>
      <c r="F132" s="121">
        <f t="shared" si="104"/>
        <v>235.5</v>
      </c>
      <c r="G132" s="121">
        <f t="shared" si="104"/>
        <v>188.07</v>
      </c>
      <c r="H132" s="121" t="str">
        <f t="shared" si="104"/>
        <v>excluído*</v>
      </c>
      <c r="I132" s="121">
        <f t="shared" si="104"/>
        <v>175.09</v>
      </c>
      <c r="J132" s="121">
        <f t="shared" si="104"/>
        <v>240</v>
      </c>
      <c r="K132" s="121">
        <f t="shared" si="104"/>
        <v>247.9</v>
      </c>
      <c r="L132" s="121" t="str">
        <f t="shared" si="104"/>
        <v/>
      </c>
      <c r="M132" s="121" t="str">
        <f t="shared" si="104"/>
        <v/>
      </c>
      <c r="N132" s="121" t="str">
        <f t="shared" si="104"/>
        <v/>
      </c>
      <c r="O132" s="121" t="str">
        <f t="shared" si="104"/>
        <v/>
      </c>
      <c r="P132" s="121" t="str">
        <f t="shared" si="104"/>
        <v/>
      </c>
      <c r="Q132" s="121" t="str">
        <f t="shared" si="104"/>
        <v/>
      </c>
      <c r="R132" s="121">
        <f t="shared" si="104"/>
        <v>193</v>
      </c>
      <c r="S132" s="117">
        <f t="shared" si="86"/>
        <v>213.26</v>
      </c>
      <c r="T132" s="118"/>
      <c r="U132" s="130">
        <f t="shared" si="25"/>
        <v>8530.4</v>
      </c>
      <c r="V132" s="131"/>
    </row>
    <row r="133" ht="12.75" customHeight="1">
      <c r="A133" s="115">
        <f t="shared" si="21"/>
        <v>44169</v>
      </c>
      <c r="B133" s="100" t="str">
        <f t="shared" si="22"/>
        <v>Cabo de alimentação elétrica com plugue</v>
      </c>
      <c r="C133" s="101">
        <f t="shared" ref="C133:D133" si="105">IF(C46="","",C46)</f>
        <v>40</v>
      </c>
      <c r="D133" s="101" t="str">
        <f t="shared" si="105"/>
        <v>unid.</v>
      </c>
      <c r="E133" s="121" t="str">
        <f t="shared" ref="E133:R133" si="106">IF(E46&gt;0,IF(AND($U46&lt;=E46,E46&lt;=$V46),E46,"excluído*"),"")</f>
        <v>excluído*</v>
      </c>
      <c r="F133" s="121" t="str">
        <f t="shared" si="106"/>
        <v>excluído*</v>
      </c>
      <c r="G133" s="121">
        <f t="shared" si="106"/>
        <v>18.5</v>
      </c>
      <c r="H133" s="121" t="str">
        <f t="shared" si="106"/>
        <v/>
      </c>
      <c r="I133" s="121" t="str">
        <f t="shared" si="106"/>
        <v/>
      </c>
      <c r="J133" s="121">
        <f t="shared" si="106"/>
        <v>60.83</v>
      </c>
      <c r="K133" s="121">
        <f t="shared" si="106"/>
        <v>73.33</v>
      </c>
      <c r="L133" s="121" t="str">
        <f t="shared" si="106"/>
        <v/>
      </c>
      <c r="M133" s="121" t="str">
        <f t="shared" si="106"/>
        <v/>
      </c>
      <c r="N133" s="121" t="str">
        <f t="shared" si="106"/>
        <v/>
      </c>
      <c r="O133" s="121" t="str">
        <f t="shared" si="106"/>
        <v/>
      </c>
      <c r="P133" s="121" t="str">
        <f t="shared" si="106"/>
        <v/>
      </c>
      <c r="Q133" s="121" t="str">
        <f t="shared" si="106"/>
        <v/>
      </c>
      <c r="R133" s="121">
        <f t="shared" si="106"/>
        <v>35.83</v>
      </c>
      <c r="S133" s="117">
        <f t="shared" si="86"/>
        <v>47.12</v>
      </c>
      <c r="T133" s="118"/>
      <c r="U133" s="130">
        <f t="shared" si="25"/>
        <v>1884.8</v>
      </c>
      <c r="V133" s="131"/>
    </row>
    <row r="134" ht="12.75" customHeight="1">
      <c r="A134" s="126" t="str">
        <f t="shared" si="21"/>
        <v>4.13</v>
      </c>
      <c r="B134" s="100" t="str">
        <f t="shared" si="22"/>
        <v>Calço de borracha antivibração</v>
      </c>
      <c r="C134" s="101">
        <f t="shared" ref="C134:D134" si="107">IF(C47="","",C47)</f>
        <v>10</v>
      </c>
      <c r="D134" s="101" t="str">
        <f t="shared" si="107"/>
        <v>unid.</v>
      </c>
      <c r="E134" s="121">
        <f t="shared" ref="E134:R134" si="108">IF(E47&gt;0,IF(AND($U47&lt;=E47,E47&lt;=$V47),E47,"excluído*"),"")</f>
        <v>35</v>
      </c>
      <c r="F134" s="121">
        <f t="shared" si="108"/>
        <v>8.95</v>
      </c>
      <c r="G134" s="121">
        <f t="shared" si="108"/>
        <v>22.8</v>
      </c>
      <c r="H134" s="121">
        <f t="shared" si="108"/>
        <v>14.6</v>
      </c>
      <c r="I134" s="121">
        <f t="shared" si="108"/>
        <v>19.8</v>
      </c>
      <c r="J134" s="121" t="str">
        <f t="shared" si="108"/>
        <v>excluído*</v>
      </c>
      <c r="K134" s="121" t="str">
        <f t="shared" si="108"/>
        <v>excluído*</v>
      </c>
      <c r="L134" s="121">
        <f t="shared" si="108"/>
        <v>8</v>
      </c>
      <c r="M134" s="121">
        <f t="shared" si="108"/>
        <v>23.62</v>
      </c>
      <c r="N134" s="121" t="str">
        <f t="shared" si="108"/>
        <v/>
      </c>
      <c r="O134" s="121" t="str">
        <f t="shared" si="108"/>
        <v/>
      </c>
      <c r="P134" s="121" t="str">
        <f t="shared" si="108"/>
        <v/>
      </c>
      <c r="Q134" s="121" t="str">
        <f t="shared" si="108"/>
        <v/>
      </c>
      <c r="R134" s="121">
        <f t="shared" si="108"/>
        <v>15.13</v>
      </c>
      <c r="S134" s="117">
        <f t="shared" si="86"/>
        <v>18.49</v>
      </c>
      <c r="T134" s="118"/>
      <c r="U134" s="130">
        <f t="shared" si="25"/>
        <v>184.9</v>
      </c>
      <c r="V134" s="131"/>
    </row>
    <row r="135" ht="12.75" customHeight="1">
      <c r="A135" s="126" t="str">
        <f t="shared" si="21"/>
        <v>4.14</v>
      </c>
      <c r="B135" s="100" t="str">
        <f t="shared" si="22"/>
        <v>Filtro secador</v>
      </c>
      <c r="C135" s="101">
        <f t="shared" ref="C135:D135" si="109">IF(C48="","",C48)</f>
        <v>30</v>
      </c>
      <c r="D135" s="101" t="str">
        <f t="shared" si="109"/>
        <v>unid.</v>
      </c>
      <c r="E135" s="121">
        <f t="shared" ref="E135:R135" si="110">IF(E48&gt;0,IF(AND($U48&lt;=E48,E48&lt;=$V48),E48,"excluído*"),"")</f>
        <v>80</v>
      </c>
      <c r="F135" s="121" t="str">
        <f t="shared" si="110"/>
        <v>excluído*</v>
      </c>
      <c r="G135" s="121">
        <f t="shared" si="110"/>
        <v>32.99</v>
      </c>
      <c r="H135" s="121">
        <f t="shared" si="110"/>
        <v>59.99</v>
      </c>
      <c r="I135" s="121">
        <f t="shared" si="110"/>
        <v>71.77</v>
      </c>
      <c r="J135" s="121">
        <f t="shared" si="110"/>
        <v>40</v>
      </c>
      <c r="K135" s="121" t="str">
        <f t="shared" si="110"/>
        <v>excluído*</v>
      </c>
      <c r="L135" s="121">
        <f t="shared" si="110"/>
        <v>59.9</v>
      </c>
      <c r="M135" s="121">
        <f t="shared" si="110"/>
        <v>98</v>
      </c>
      <c r="N135" s="121" t="str">
        <f t="shared" si="110"/>
        <v/>
      </c>
      <c r="O135" s="121" t="str">
        <f t="shared" si="110"/>
        <v/>
      </c>
      <c r="P135" s="121" t="str">
        <f t="shared" si="110"/>
        <v/>
      </c>
      <c r="Q135" s="121" t="str">
        <f t="shared" si="110"/>
        <v/>
      </c>
      <c r="R135" s="121">
        <f t="shared" si="110"/>
        <v>71.31</v>
      </c>
      <c r="S135" s="117">
        <f t="shared" si="86"/>
        <v>64.25</v>
      </c>
      <c r="T135" s="118"/>
      <c r="U135" s="130">
        <f t="shared" si="25"/>
        <v>1927.5</v>
      </c>
      <c r="V135" s="131"/>
    </row>
    <row r="136" ht="12.75" customHeight="1">
      <c r="A136" s="126" t="str">
        <f t="shared" si="21"/>
        <v>4.15</v>
      </c>
      <c r="B136" s="100" t="str">
        <f t="shared" si="22"/>
        <v>Disjuntor</v>
      </c>
      <c r="C136" s="101">
        <f t="shared" ref="C136:D136" si="111">IF(C49="","",C49)</f>
        <v>30</v>
      </c>
      <c r="D136" s="101" t="str">
        <f t="shared" si="111"/>
        <v>unid.</v>
      </c>
      <c r="E136" s="121" t="str">
        <f t="shared" ref="E136:R136" si="112">IF(E49&gt;0,IF(AND($U49&lt;=E49,E49&lt;=$V49),E49,"excluído*"),"")</f>
        <v>excluído*</v>
      </c>
      <c r="F136" s="121" t="str">
        <f t="shared" si="112"/>
        <v>excluído*</v>
      </c>
      <c r="G136" s="121" t="str">
        <f t="shared" si="112"/>
        <v>excluído*</v>
      </c>
      <c r="H136" s="121" t="str">
        <f t="shared" si="112"/>
        <v>excluído*</v>
      </c>
      <c r="I136" s="121" t="str">
        <f t="shared" si="112"/>
        <v>excluído*</v>
      </c>
      <c r="J136" s="121">
        <f t="shared" si="112"/>
        <v>100</v>
      </c>
      <c r="K136" s="121">
        <f t="shared" si="112"/>
        <v>126.5</v>
      </c>
      <c r="L136" s="121" t="str">
        <f t="shared" si="112"/>
        <v>excluído*</v>
      </c>
      <c r="M136" s="121">
        <f t="shared" si="112"/>
        <v>106.7</v>
      </c>
      <c r="N136" s="121">
        <f t="shared" si="112"/>
        <v>90.58</v>
      </c>
      <c r="O136" s="121">
        <f t="shared" si="112"/>
        <v>90.5</v>
      </c>
      <c r="P136" s="121">
        <f t="shared" si="112"/>
        <v>87.52</v>
      </c>
      <c r="Q136" s="121" t="str">
        <f t="shared" si="112"/>
        <v>excluído*</v>
      </c>
      <c r="R136" s="121">
        <f t="shared" si="112"/>
        <v>85.19</v>
      </c>
      <c r="S136" s="117">
        <f t="shared" si="86"/>
        <v>98.14</v>
      </c>
      <c r="T136" s="118"/>
      <c r="U136" s="130">
        <f t="shared" si="25"/>
        <v>2944.2</v>
      </c>
      <c r="V136" s="131"/>
    </row>
    <row r="137" ht="12.75" customHeight="1">
      <c r="A137" s="126" t="str">
        <f t="shared" si="21"/>
        <v>4.16</v>
      </c>
      <c r="B137" s="100" t="str">
        <f t="shared" si="22"/>
        <v>Contatora</v>
      </c>
      <c r="C137" s="101">
        <f t="shared" ref="C137:D137" si="113">IF(C50="","",C50)</f>
        <v>30</v>
      </c>
      <c r="D137" s="101" t="str">
        <f t="shared" si="113"/>
        <v>unid.</v>
      </c>
      <c r="E137" s="121">
        <f t="shared" ref="E137:R137" si="114">IF(E50&gt;0,IF(AND($U50&lt;=E50,E50&lt;=$V50),E50,"excluído*"),"")</f>
        <v>60</v>
      </c>
      <c r="F137" s="121" t="str">
        <f t="shared" si="114"/>
        <v>excluído*</v>
      </c>
      <c r="G137" s="121">
        <f t="shared" si="114"/>
        <v>48.3</v>
      </c>
      <c r="H137" s="121">
        <f t="shared" si="114"/>
        <v>90.9</v>
      </c>
      <c r="I137" s="121">
        <f t="shared" si="114"/>
        <v>160.44</v>
      </c>
      <c r="J137" s="121">
        <f t="shared" si="114"/>
        <v>120</v>
      </c>
      <c r="K137" s="121">
        <f t="shared" si="114"/>
        <v>89</v>
      </c>
      <c r="L137" s="121" t="str">
        <f t="shared" si="114"/>
        <v/>
      </c>
      <c r="M137" s="121" t="str">
        <f t="shared" si="114"/>
        <v/>
      </c>
      <c r="N137" s="121" t="str">
        <f t="shared" si="114"/>
        <v/>
      </c>
      <c r="O137" s="121" t="str">
        <f t="shared" si="114"/>
        <v/>
      </c>
      <c r="P137" s="121" t="str">
        <f t="shared" si="114"/>
        <v/>
      </c>
      <c r="Q137" s="121" t="str">
        <f t="shared" si="114"/>
        <v/>
      </c>
      <c r="R137" s="121">
        <f t="shared" si="114"/>
        <v>56.15</v>
      </c>
      <c r="S137" s="117">
        <f t="shared" si="86"/>
        <v>89.26</v>
      </c>
      <c r="T137" s="118"/>
      <c r="U137" s="130">
        <f t="shared" si="25"/>
        <v>2677.8</v>
      </c>
      <c r="V137" s="131"/>
    </row>
    <row r="138" ht="12.75" customHeight="1">
      <c r="A138" s="126" t="str">
        <f t="shared" si="21"/>
        <v>4.17</v>
      </c>
      <c r="B138" s="100" t="str">
        <f t="shared" si="22"/>
        <v>Canaletas de PVC para passagem de fiação</v>
      </c>
      <c r="C138" s="101">
        <f t="shared" ref="C138:D138" si="115">IF(C51="","",C51)</f>
        <v>30</v>
      </c>
      <c r="D138" s="101" t="str">
        <f t="shared" si="115"/>
        <v>unid.</v>
      </c>
      <c r="E138" s="121" t="str">
        <f t="shared" ref="E138:R138" si="116">IF(E51&gt;0,IF(AND($U51&lt;=E51,E51&lt;=$V51),E51,"excluído*"),"")</f>
        <v>excluído*</v>
      </c>
      <c r="F138" s="121">
        <f t="shared" si="116"/>
        <v>42</v>
      </c>
      <c r="G138" s="121" t="str">
        <f t="shared" si="116"/>
        <v>excluído*</v>
      </c>
      <c r="H138" s="121">
        <f t="shared" si="116"/>
        <v>31.9</v>
      </c>
      <c r="I138" s="121">
        <f t="shared" si="116"/>
        <v>37.05</v>
      </c>
      <c r="J138" s="121" t="str">
        <f t="shared" si="116"/>
        <v/>
      </c>
      <c r="K138" s="121" t="str">
        <f t="shared" si="116"/>
        <v/>
      </c>
      <c r="L138" s="121" t="str">
        <f t="shared" si="116"/>
        <v/>
      </c>
      <c r="M138" s="121" t="str">
        <f t="shared" si="116"/>
        <v/>
      </c>
      <c r="N138" s="121" t="str">
        <f t="shared" si="116"/>
        <v/>
      </c>
      <c r="O138" s="121" t="str">
        <f t="shared" si="116"/>
        <v/>
      </c>
      <c r="P138" s="121" t="str">
        <f t="shared" si="116"/>
        <v/>
      </c>
      <c r="Q138" s="121" t="str">
        <f t="shared" si="116"/>
        <v/>
      </c>
      <c r="R138" s="121">
        <f t="shared" si="116"/>
        <v>25.73</v>
      </c>
      <c r="S138" s="117">
        <f t="shared" si="86"/>
        <v>34.17</v>
      </c>
      <c r="T138" s="118"/>
      <c r="U138" s="130">
        <f t="shared" si="25"/>
        <v>1025.1</v>
      </c>
      <c r="V138" s="131"/>
    </row>
    <row r="139" ht="12.75" customHeight="1">
      <c r="A139" s="126" t="str">
        <f t="shared" si="21"/>
        <v>4.18</v>
      </c>
      <c r="B139" s="100" t="str">
        <f t="shared" si="22"/>
        <v>Plugue e tomada</v>
      </c>
      <c r="C139" s="101">
        <f t="shared" ref="C139:D139" si="117">IF(C52="","",C52)</f>
        <v>30</v>
      </c>
      <c r="D139" s="101" t="str">
        <f t="shared" si="117"/>
        <v>unid.</v>
      </c>
      <c r="E139" s="127">
        <f t="shared" ref="E139:R139" si="118">IF(E52&gt;0,IF(AND($U52&lt;=E52,E52&lt;=$V52),E52,"excluído*"),"")</f>
        <v>35</v>
      </c>
      <c r="F139" s="127" t="str">
        <f t="shared" si="118"/>
        <v>excluído*</v>
      </c>
      <c r="G139" s="127">
        <f t="shared" si="118"/>
        <v>25.39</v>
      </c>
      <c r="H139" s="127">
        <f t="shared" si="118"/>
        <v>31.2</v>
      </c>
      <c r="I139" s="127" t="str">
        <f t="shared" si="118"/>
        <v>excluído*</v>
      </c>
      <c r="J139" s="127" t="str">
        <f t="shared" si="118"/>
        <v/>
      </c>
      <c r="K139" s="127" t="str">
        <f t="shared" si="118"/>
        <v/>
      </c>
      <c r="L139" s="127" t="str">
        <f t="shared" si="118"/>
        <v/>
      </c>
      <c r="M139" s="127" t="str">
        <f t="shared" si="118"/>
        <v/>
      </c>
      <c r="N139" s="127" t="str">
        <f t="shared" si="118"/>
        <v/>
      </c>
      <c r="O139" s="127" t="str">
        <f t="shared" si="118"/>
        <v/>
      </c>
      <c r="P139" s="127" t="str">
        <f t="shared" si="118"/>
        <v/>
      </c>
      <c r="Q139" s="127" t="str">
        <f t="shared" si="118"/>
        <v/>
      </c>
      <c r="R139" s="127">
        <f t="shared" si="118"/>
        <v>17.24</v>
      </c>
      <c r="S139" s="117">
        <f t="shared" si="86"/>
        <v>27.21</v>
      </c>
      <c r="T139" s="118"/>
      <c r="U139" s="130">
        <f t="shared" si="25"/>
        <v>816.3</v>
      </c>
      <c r="V139" s="131"/>
    </row>
    <row r="140" ht="12.75" customHeight="1">
      <c r="A140" s="107">
        <f t="shared" si="21"/>
        <v>5</v>
      </c>
      <c r="B140" s="133" t="str">
        <f t="shared" si="22"/>
        <v>Peças para evaporador e condensador</v>
      </c>
      <c r="C140" s="92" t="str">
        <f t="shared" ref="C140:D140" si="119">C53</f>
        <v/>
      </c>
      <c r="D140" s="93" t="str">
        <f t="shared" si="119"/>
        <v/>
      </c>
      <c r="E140" s="110" t="str">
        <f t="shared" ref="E140:R140" si="120">IF(E53&gt;0,IF(AND($U53&lt;=E53,E53&lt;=$V53),E53,"excluído*"),"")</f>
        <v/>
      </c>
      <c r="F140" s="110" t="str">
        <f t="shared" si="120"/>
        <v/>
      </c>
      <c r="G140" s="110" t="str">
        <f t="shared" si="120"/>
        <v/>
      </c>
      <c r="H140" s="110" t="str">
        <f t="shared" si="120"/>
        <v/>
      </c>
      <c r="I140" s="110" t="str">
        <f t="shared" si="120"/>
        <v/>
      </c>
      <c r="J140" s="110" t="str">
        <f t="shared" si="120"/>
        <v/>
      </c>
      <c r="K140" s="110" t="str">
        <f t="shared" si="120"/>
        <v/>
      </c>
      <c r="L140" s="110" t="str">
        <f t="shared" si="120"/>
        <v/>
      </c>
      <c r="M140" s="110" t="str">
        <f t="shared" si="120"/>
        <v/>
      </c>
      <c r="N140" s="110" t="str">
        <f t="shared" si="120"/>
        <v/>
      </c>
      <c r="O140" s="110" t="str">
        <f t="shared" si="120"/>
        <v/>
      </c>
      <c r="P140" s="110" t="str">
        <f t="shared" si="120"/>
        <v/>
      </c>
      <c r="Q140" s="110" t="str">
        <f t="shared" si="120"/>
        <v/>
      </c>
      <c r="R140" s="111" t="str">
        <f t="shared" si="120"/>
        <v/>
      </c>
      <c r="S140" s="112"/>
      <c r="T140" s="112"/>
      <c r="U140" s="113" t="str">
        <f t="shared" si="25"/>
        <v/>
      </c>
      <c r="V140" s="114"/>
    </row>
    <row r="141" ht="12.75" customHeight="1">
      <c r="A141" s="115">
        <f t="shared" si="21"/>
        <v>43835</v>
      </c>
      <c r="B141" s="100" t="str">
        <f t="shared" si="22"/>
        <v>Bucha do coxim da turbina</v>
      </c>
      <c r="C141" s="101">
        <f t="shared" ref="C141:D141" si="121">IF(C54="","",C54)</f>
        <v>10</v>
      </c>
      <c r="D141" s="101" t="str">
        <f t="shared" si="121"/>
        <v>unid.</v>
      </c>
      <c r="E141" s="116" t="str">
        <f t="shared" ref="E141:R141" si="122">IF(E54&gt;0,IF(AND($U54&lt;=E54,E54&lt;=$V54),E54,"excluído*"),"")</f>
        <v>excluído*</v>
      </c>
      <c r="F141" s="116" t="str">
        <f t="shared" si="122"/>
        <v>excluído*</v>
      </c>
      <c r="G141" s="116">
        <f t="shared" si="122"/>
        <v>49.9</v>
      </c>
      <c r="H141" s="116">
        <f t="shared" si="122"/>
        <v>48.9</v>
      </c>
      <c r="I141" s="116">
        <f t="shared" si="122"/>
        <v>35.1</v>
      </c>
      <c r="J141" s="116" t="str">
        <f t="shared" si="122"/>
        <v/>
      </c>
      <c r="K141" s="116" t="str">
        <f t="shared" si="122"/>
        <v/>
      </c>
      <c r="L141" s="116" t="str">
        <f t="shared" si="122"/>
        <v/>
      </c>
      <c r="M141" s="116" t="str">
        <f t="shared" si="122"/>
        <v/>
      </c>
      <c r="N141" s="116" t="str">
        <f t="shared" si="122"/>
        <v/>
      </c>
      <c r="O141" s="116" t="str">
        <f t="shared" si="122"/>
        <v/>
      </c>
      <c r="P141" s="116" t="str">
        <f t="shared" si="122"/>
        <v/>
      </c>
      <c r="Q141" s="116" t="str">
        <f t="shared" si="122"/>
        <v/>
      </c>
      <c r="R141" s="116">
        <f t="shared" si="122"/>
        <v>39.78</v>
      </c>
      <c r="S141" s="117">
        <f t="shared" ref="S141:S172" si="125">IF(SUM(E141:R141)&gt;0,ROUND(AVERAGE(E141:R141),2),"")</f>
        <v>43.42</v>
      </c>
      <c r="T141" s="118"/>
      <c r="U141" s="130">
        <f t="shared" si="25"/>
        <v>434.2</v>
      </c>
      <c r="V141" s="131"/>
    </row>
    <row r="142" ht="12.75" customHeight="1">
      <c r="A142" s="115">
        <f t="shared" si="21"/>
        <v>43866</v>
      </c>
      <c r="B142" s="100" t="str">
        <f t="shared" si="22"/>
        <v>Coxim da turbina</v>
      </c>
      <c r="C142" s="101">
        <f t="shared" ref="C142:D142" si="123">IF(C55="","",C55)</f>
        <v>10</v>
      </c>
      <c r="D142" s="101" t="str">
        <f t="shared" si="123"/>
        <v>unid.</v>
      </c>
      <c r="E142" s="121" t="str">
        <f t="shared" ref="E142:R142" si="124">IF(E55&gt;0,IF(AND($U55&lt;=E55,E55&lt;=$V55),E55,"excluído*"),"")</f>
        <v>excluído*</v>
      </c>
      <c r="F142" s="121">
        <f t="shared" si="124"/>
        <v>38.9</v>
      </c>
      <c r="G142" s="121">
        <f t="shared" si="124"/>
        <v>23.01</v>
      </c>
      <c r="H142" s="121">
        <f t="shared" si="124"/>
        <v>30</v>
      </c>
      <c r="I142" s="121" t="str">
        <f t="shared" si="124"/>
        <v>excluído*</v>
      </c>
      <c r="J142" s="121" t="str">
        <f t="shared" si="124"/>
        <v/>
      </c>
      <c r="K142" s="121" t="str">
        <f t="shared" si="124"/>
        <v/>
      </c>
      <c r="L142" s="121" t="str">
        <f t="shared" si="124"/>
        <v/>
      </c>
      <c r="M142" s="121" t="str">
        <f t="shared" si="124"/>
        <v/>
      </c>
      <c r="N142" s="121" t="str">
        <f t="shared" si="124"/>
        <v/>
      </c>
      <c r="O142" s="121" t="str">
        <f t="shared" si="124"/>
        <v/>
      </c>
      <c r="P142" s="121" t="str">
        <f t="shared" si="124"/>
        <v/>
      </c>
      <c r="Q142" s="121" t="str">
        <f t="shared" si="124"/>
        <v/>
      </c>
      <c r="R142" s="121">
        <f t="shared" si="124"/>
        <v>30.5</v>
      </c>
      <c r="S142" s="117">
        <f t="shared" si="125"/>
        <v>30.6</v>
      </c>
      <c r="T142" s="118"/>
      <c r="U142" s="130">
        <f t="shared" si="25"/>
        <v>306</v>
      </c>
      <c r="V142" s="131"/>
    </row>
    <row r="143" ht="12.75" customHeight="1">
      <c r="A143" s="115">
        <f t="shared" si="21"/>
        <v>43895</v>
      </c>
      <c r="B143" s="100" t="str">
        <f t="shared" si="22"/>
        <v>Bandeja do dreno</v>
      </c>
      <c r="C143" s="101">
        <f t="shared" ref="C143:D143" si="126">IF(C56="","",C56)</f>
        <v>10</v>
      </c>
      <c r="D143" s="101" t="str">
        <f t="shared" si="126"/>
        <v>unid.</v>
      </c>
      <c r="E143" s="121" t="str">
        <f t="shared" ref="E143:R143" si="127">IF(E56&gt;0,IF(AND($U56&lt;=E56,E56&lt;=$V56),E56,"excluído*"),"")</f>
        <v>excluído*</v>
      </c>
      <c r="F143" s="121" t="str">
        <f t="shared" si="127"/>
        <v>excluído*</v>
      </c>
      <c r="G143" s="121">
        <f t="shared" si="127"/>
        <v>134.9</v>
      </c>
      <c r="H143" s="121">
        <f t="shared" si="127"/>
        <v>124.99</v>
      </c>
      <c r="I143" s="121">
        <f t="shared" si="127"/>
        <v>194.99</v>
      </c>
      <c r="J143" s="121" t="str">
        <f t="shared" si="127"/>
        <v/>
      </c>
      <c r="K143" s="121" t="str">
        <f t="shared" si="127"/>
        <v/>
      </c>
      <c r="L143" s="121" t="str">
        <f t="shared" si="127"/>
        <v/>
      </c>
      <c r="M143" s="121" t="str">
        <f t="shared" si="127"/>
        <v/>
      </c>
      <c r="N143" s="121" t="str">
        <f t="shared" si="127"/>
        <v/>
      </c>
      <c r="O143" s="121" t="str">
        <f t="shared" si="127"/>
        <v/>
      </c>
      <c r="P143" s="121" t="str">
        <f t="shared" si="127"/>
        <v/>
      </c>
      <c r="Q143" s="121" t="str">
        <f t="shared" si="127"/>
        <v/>
      </c>
      <c r="R143" s="121">
        <f t="shared" si="127"/>
        <v>141.98</v>
      </c>
      <c r="S143" s="117">
        <f t="shared" si="125"/>
        <v>149.22</v>
      </c>
      <c r="T143" s="118"/>
      <c r="U143" s="130">
        <f t="shared" si="25"/>
        <v>1492.2</v>
      </c>
      <c r="V143" s="131"/>
    </row>
    <row r="144" ht="12.75" customHeight="1">
      <c r="A144" s="115">
        <f t="shared" si="21"/>
        <v>43926</v>
      </c>
      <c r="B144" s="100" t="str">
        <f t="shared" si="22"/>
        <v>Aletas</v>
      </c>
      <c r="C144" s="101">
        <f t="shared" ref="C144:D144" si="128">IF(C57="","",C57)</f>
        <v>10</v>
      </c>
      <c r="D144" s="101" t="str">
        <f t="shared" si="128"/>
        <v>unid.</v>
      </c>
      <c r="E144" s="121">
        <f t="shared" ref="E144:R144" si="129">IF(E57&gt;0,IF(AND($U57&lt;=E57,E57&lt;=$V57),E57,"excluído*"),"")</f>
        <v>130</v>
      </c>
      <c r="F144" s="121">
        <f t="shared" si="129"/>
        <v>142.5</v>
      </c>
      <c r="G144" s="121" t="str">
        <f t="shared" si="129"/>
        <v>excluído*</v>
      </c>
      <c r="H144" s="121">
        <f t="shared" si="129"/>
        <v>64.99</v>
      </c>
      <c r="I144" s="121" t="str">
        <f t="shared" si="129"/>
        <v>excluído*</v>
      </c>
      <c r="J144" s="121" t="str">
        <f t="shared" si="129"/>
        <v/>
      </c>
      <c r="K144" s="121" t="str">
        <f t="shared" si="129"/>
        <v/>
      </c>
      <c r="L144" s="121" t="str">
        <f t="shared" si="129"/>
        <v/>
      </c>
      <c r="M144" s="121" t="str">
        <f t="shared" si="129"/>
        <v/>
      </c>
      <c r="N144" s="121" t="str">
        <f t="shared" si="129"/>
        <v/>
      </c>
      <c r="O144" s="121" t="str">
        <f t="shared" si="129"/>
        <v/>
      </c>
      <c r="P144" s="121" t="str">
        <f t="shared" si="129"/>
        <v/>
      </c>
      <c r="Q144" s="121" t="str">
        <f t="shared" si="129"/>
        <v/>
      </c>
      <c r="R144" s="121">
        <f t="shared" si="129"/>
        <v>64.21</v>
      </c>
      <c r="S144" s="117">
        <f t="shared" si="125"/>
        <v>100.43</v>
      </c>
      <c r="T144" s="118"/>
      <c r="U144" s="130">
        <f t="shared" si="25"/>
        <v>1004.3</v>
      </c>
      <c r="V144" s="131"/>
    </row>
    <row r="145" ht="12.75" customHeight="1">
      <c r="A145" s="115">
        <f t="shared" si="21"/>
        <v>43956</v>
      </c>
      <c r="B145" s="100" t="str">
        <f t="shared" si="22"/>
        <v>Conector</v>
      </c>
      <c r="C145" s="101">
        <f t="shared" ref="C145:D145" si="130">IF(C58="","",C58)</f>
        <v>10</v>
      </c>
      <c r="D145" s="101" t="str">
        <f t="shared" si="130"/>
        <v>unid.</v>
      </c>
      <c r="E145" s="121" t="str">
        <f t="shared" ref="E145:R145" si="131">IF(E58&gt;0,IF(AND($U58&lt;=E58,E58&lt;=$V58),E58,"excluído*"),"")</f>
        <v>excluído*</v>
      </c>
      <c r="F145" s="121">
        <f t="shared" si="131"/>
        <v>2.15</v>
      </c>
      <c r="G145" s="121">
        <f t="shared" si="131"/>
        <v>10.11</v>
      </c>
      <c r="H145" s="121">
        <f t="shared" si="131"/>
        <v>2.64</v>
      </c>
      <c r="I145" s="121">
        <f t="shared" si="131"/>
        <v>2.93</v>
      </c>
      <c r="J145" s="121" t="str">
        <f t="shared" si="131"/>
        <v/>
      </c>
      <c r="K145" s="121" t="str">
        <f t="shared" si="131"/>
        <v/>
      </c>
      <c r="L145" s="121" t="str">
        <f t="shared" si="131"/>
        <v/>
      </c>
      <c r="M145" s="121" t="str">
        <f t="shared" si="131"/>
        <v/>
      </c>
      <c r="N145" s="121" t="str">
        <f t="shared" si="131"/>
        <v/>
      </c>
      <c r="O145" s="121" t="str">
        <f t="shared" si="131"/>
        <v/>
      </c>
      <c r="P145" s="121" t="str">
        <f t="shared" si="131"/>
        <v/>
      </c>
      <c r="Q145" s="121" t="str">
        <f t="shared" si="131"/>
        <v/>
      </c>
      <c r="R145" s="121" t="str">
        <f t="shared" si="131"/>
        <v>excluído*</v>
      </c>
      <c r="S145" s="117">
        <f t="shared" si="125"/>
        <v>4.46</v>
      </c>
      <c r="T145" s="118"/>
      <c r="U145" s="130">
        <f t="shared" si="25"/>
        <v>44.6</v>
      </c>
      <c r="V145" s="131"/>
    </row>
    <row r="146" ht="12.75" customHeight="1">
      <c r="A146" s="115">
        <f t="shared" si="21"/>
        <v>43987</v>
      </c>
      <c r="B146" s="100" t="str">
        <f t="shared" si="22"/>
        <v>Tubulação de dreno</v>
      </c>
      <c r="C146" s="101">
        <f t="shared" ref="C146:D146" si="132">IF(C59="","",C59)</f>
        <v>10</v>
      </c>
      <c r="D146" s="101" t="str">
        <f t="shared" si="132"/>
        <v>metro</v>
      </c>
      <c r="E146" s="121">
        <f t="shared" ref="E146:R146" si="133">IF(E59&gt;0,IF(AND($U59&lt;=E59,E59&lt;=$V59),E59,"excluído*"),"")</f>
        <v>45</v>
      </c>
      <c r="F146" s="121">
        <f t="shared" si="133"/>
        <v>8.55</v>
      </c>
      <c r="G146" s="121">
        <f t="shared" si="133"/>
        <v>3.99</v>
      </c>
      <c r="H146" s="121">
        <f t="shared" si="133"/>
        <v>8.97</v>
      </c>
      <c r="I146" s="121" t="str">
        <f t="shared" si="133"/>
        <v/>
      </c>
      <c r="J146" s="121" t="str">
        <f t="shared" si="133"/>
        <v/>
      </c>
      <c r="K146" s="121" t="str">
        <f t="shared" si="133"/>
        <v/>
      </c>
      <c r="L146" s="121" t="str">
        <f t="shared" si="133"/>
        <v/>
      </c>
      <c r="M146" s="121" t="str">
        <f t="shared" si="133"/>
        <v/>
      </c>
      <c r="N146" s="121" t="str">
        <f t="shared" si="133"/>
        <v/>
      </c>
      <c r="O146" s="121" t="str">
        <f t="shared" si="133"/>
        <v/>
      </c>
      <c r="P146" s="121" t="str">
        <f t="shared" si="133"/>
        <v/>
      </c>
      <c r="Q146" s="121" t="str">
        <f t="shared" si="133"/>
        <v/>
      </c>
      <c r="R146" s="121" t="str">
        <f t="shared" si="133"/>
        <v>excluído*</v>
      </c>
      <c r="S146" s="117">
        <f t="shared" si="125"/>
        <v>16.63</v>
      </c>
      <c r="T146" s="118"/>
      <c r="U146" s="130">
        <f t="shared" si="25"/>
        <v>166.3</v>
      </c>
      <c r="V146" s="131"/>
    </row>
    <row r="147" ht="12.75" customHeight="1">
      <c r="A147" s="115">
        <f t="shared" si="21"/>
        <v>44017</v>
      </c>
      <c r="B147" s="100" t="str">
        <f t="shared" si="22"/>
        <v>Suporte da evaporadora</v>
      </c>
      <c r="C147" s="101">
        <f t="shared" ref="C147:D147" si="134">IF(C60="","",C60)</f>
        <v>10</v>
      </c>
      <c r="D147" s="101" t="str">
        <f t="shared" si="134"/>
        <v>unid.</v>
      </c>
      <c r="E147" s="121">
        <f t="shared" ref="E147:R147" si="135">IF(E60&gt;0,IF(AND($U60&lt;=E60,E60&lt;=$V60),E60,"excluído*"),"")</f>
        <v>74</v>
      </c>
      <c r="F147" s="121" t="str">
        <f t="shared" si="135"/>
        <v>excluído*</v>
      </c>
      <c r="G147" s="121">
        <f t="shared" si="135"/>
        <v>38.99</v>
      </c>
      <c r="H147" s="121" t="str">
        <f t="shared" si="135"/>
        <v>excluído*</v>
      </c>
      <c r="I147" s="121" t="str">
        <f t="shared" si="135"/>
        <v>excluído*</v>
      </c>
      <c r="J147" s="121" t="str">
        <f t="shared" si="135"/>
        <v/>
      </c>
      <c r="K147" s="121" t="str">
        <f t="shared" si="135"/>
        <v/>
      </c>
      <c r="L147" s="121" t="str">
        <f t="shared" si="135"/>
        <v/>
      </c>
      <c r="M147" s="121" t="str">
        <f t="shared" si="135"/>
        <v/>
      </c>
      <c r="N147" s="121" t="str">
        <f t="shared" si="135"/>
        <v/>
      </c>
      <c r="O147" s="121" t="str">
        <f t="shared" si="135"/>
        <v/>
      </c>
      <c r="P147" s="121" t="str">
        <f t="shared" si="135"/>
        <v/>
      </c>
      <c r="Q147" s="121" t="str">
        <f t="shared" si="135"/>
        <v/>
      </c>
      <c r="R147" s="121">
        <f t="shared" si="135"/>
        <v>46.41</v>
      </c>
      <c r="S147" s="117">
        <f t="shared" si="125"/>
        <v>53.13</v>
      </c>
      <c r="T147" s="118"/>
      <c r="U147" s="130">
        <f t="shared" si="25"/>
        <v>531.3</v>
      </c>
      <c r="V147" s="131"/>
    </row>
    <row r="148" ht="12.75" customHeight="1">
      <c r="A148" s="115">
        <f t="shared" si="21"/>
        <v>44048</v>
      </c>
      <c r="B148" s="100" t="str">
        <f t="shared" si="22"/>
        <v>Controle remoto</v>
      </c>
      <c r="C148" s="101">
        <f t="shared" ref="C148:D148" si="136">IF(C61="","",C61)</f>
        <v>10</v>
      </c>
      <c r="D148" s="101" t="str">
        <f t="shared" si="136"/>
        <v>unid.</v>
      </c>
      <c r="E148" s="121" t="str">
        <f t="shared" ref="E148:R148" si="137">IF(E61&gt;0,IF(AND($U61&lt;=E61,E61&lt;=$V61),E61,"excluído*"),"")</f>
        <v>excluído*</v>
      </c>
      <c r="F148" s="121">
        <f t="shared" si="137"/>
        <v>65.5</v>
      </c>
      <c r="G148" s="121">
        <f t="shared" si="137"/>
        <v>99.99</v>
      </c>
      <c r="H148" s="121">
        <f t="shared" si="137"/>
        <v>85.84</v>
      </c>
      <c r="I148" s="121">
        <f t="shared" si="137"/>
        <v>100</v>
      </c>
      <c r="J148" s="121" t="str">
        <f t="shared" si="137"/>
        <v/>
      </c>
      <c r="K148" s="121" t="str">
        <f t="shared" si="137"/>
        <v/>
      </c>
      <c r="L148" s="121" t="str">
        <f t="shared" si="137"/>
        <v/>
      </c>
      <c r="M148" s="121" t="str">
        <f t="shared" si="137"/>
        <v/>
      </c>
      <c r="N148" s="121" t="str">
        <f t="shared" si="137"/>
        <v/>
      </c>
      <c r="O148" s="121" t="str">
        <f t="shared" si="137"/>
        <v/>
      </c>
      <c r="P148" s="121" t="str">
        <f t="shared" si="137"/>
        <v/>
      </c>
      <c r="Q148" s="121" t="str">
        <f t="shared" si="137"/>
        <v/>
      </c>
      <c r="R148" s="121">
        <f t="shared" si="137"/>
        <v>98.26</v>
      </c>
      <c r="S148" s="117">
        <f t="shared" si="125"/>
        <v>89.92</v>
      </c>
      <c r="T148" s="118"/>
      <c r="U148" s="130">
        <f t="shared" si="25"/>
        <v>899.2</v>
      </c>
      <c r="V148" s="131"/>
    </row>
    <row r="149" ht="12.75" customHeight="1">
      <c r="A149" s="115">
        <f t="shared" si="21"/>
        <v>44079</v>
      </c>
      <c r="B149" s="100" t="str">
        <f t="shared" si="22"/>
        <v>Motor Swing</v>
      </c>
      <c r="C149" s="101">
        <f t="shared" ref="C149:D149" si="138">IF(C62="","",C62)</f>
        <v>10</v>
      </c>
      <c r="D149" s="101" t="str">
        <f t="shared" si="138"/>
        <v>unid.</v>
      </c>
      <c r="E149" s="121" t="str">
        <f t="shared" ref="E149:R149" si="139">IF(E62&gt;0,IF(AND($U62&lt;=E62,E62&lt;=$V62),E62,"excluído*"),"")</f>
        <v>excluído*</v>
      </c>
      <c r="F149" s="121">
        <f t="shared" si="139"/>
        <v>125</v>
      </c>
      <c r="G149" s="121">
        <f t="shared" si="139"/>
        <v>97</v>
      </c>
      <c r="H149" s="121">
        <f t="shared" si="139"/>
        <v>149.9</v>
      </c>
      <c r="I149" s="121">
        <f t="shared" si="139"/>
        <v>93.99</v>
      </c>
      <c r="J149" s="121" t="str">
        <f t="shared" si="139"/>
        <v/>
      </c>
      <c r="K149" s="121" t="str">
        <f t="shared" si="139"/>
        <v/>
      </c>
      <c r="L149" s="121" t="str">
        <f t="shared" si="139"/>
        <v/>
      </c>
      <c r="M149" s="121" t="str">
        <f t="shared" si="139"/>
        <v/>
      </c>
      <c r="N149" s="121" t="str">
        <f t="shared" si="139"/>
        <v/>
      </c>
      <c r="O149" s="121" t="str">
        <f t="shared" si="139"/>
        <v/>
      </c>
      <c r="P149" s="121" t="str">
        <f t="shared" si="139"/>
        <v/>
      </c>
      <c r="Q149" s="121" t="str">
        <f t="shared" si="139"/>
        <v/>
      </c>
      <c r="R149" s="121">
        <f t="shared" si="139"/>
        <v>132.39</v>
      </c>
      <c r="S149" s="117">
        <f t="shared" si="125"/>
        <v>119.66</v>
      </c>
      <c r="T149" s="118"/>
      <c r="U149" s="130">
        <f t="shared" si="25"/>
        <v>1196.6</v>
      </c>
      <c r="V149" s="131"/>
    </row>
    <row r="150" ht="12.75" customHeight="1">
      <c r="A150" s="115">
        <f t="shared" si="21"/>
        <v>44109</v>
      </c>
      <c r="B150" s="100" t="str">
        <f t="shared" si="22"/>
        <v>Motor Ventilador Evaporadora</v>
      </c>
      <c r="C150" s="101">
        <f t="shared" ref="C150:D150" si="140">IF(C63="","",C63)</f>
        <v>10</v>
      </c>
      <c r="D150" s="101" t="str">
        <f t="shared" si="140"/>
        <v>unid.</v>
      </c>
      <c r="E150" s="121" t="str">
        <f t="shared" ref="E150:R150" si="141">IF(E63&gt;0,IF(AND($U63&lt;=E63,E63&lt;=$V63),E63,"excluído*"),"")</f>
        <v>excluído*</v>
      </c>
      <c r="F150" s="121">
        <f t="shared" si="141"/>
        <v>286</v>
      </c>
      <c r="G150" s="121">
        <f t="shared" si="141"/>
        <v>292</v>
      </c>
      <c r="H150" s="121" t="str">
        <f t="shared" si="141"/>
        <v>excluído*</v>
      </c>
      <c r="I150" s="121">
        <f t="shared" si="141"/>
        <v>402.95</v>
      </c>
      <c r="J150" s="121" t="str">
        <f t="shared" si="141"/>
        <v/>
      </c>
      <c r="K150" s="121" t="str">
        <f t="shared" si="141"/>
        <v/>
      </c>
      <c r="L150" s="121" t="str">
        <f t="shared" si="141"/>
        <v/>
      </c>
      <c r="M150" s="121" t="str">
        <f t="shared" si="141"/>
        <v/>
      </c>
      <c r="N150" s="121" t="str">
        <f t="shared" si="141"/>
        <v/>
      </c>
      <c r="O150" s="121" t="str">
        <f t="shared" si="141"/>
        <v/>
      </c>
      <c r="P150" s="121" t="str">
        <f t="shared" si="141"/>
        <v/>
      </c>
      <c r="Q150" s="121" t="str">
        <f t="shared" si="141"/>
        <v/>
      </c>
      <c r="R150" s="121">
        <f t="shared" si="141"/>
        <v>212.66</v>
      </c>
      <c r="S150" s="117">
        <f t="shared" si="125"/>
        <v>298.4</v>
      </c>
      <c r="T150" s="118"/>
      <c r="U150" s="130">
        <f t="shared" si="25"/>
        <v>2984</v>
      </c>
      <c r="V150" s="131"/>
    </row>
    <row r="151" ht="12.75" customHeight="1">
      <c r="A151" s="115">
        <f t="shared" si="21"/>
        <v>44140</v>
      </c>
      <c r="B151" s="100" t="str">
        <f t="shared" si="22"/>
        <v>Trava do Motor</v>
      </c>
      <c r="C151" s="101">
        <f t="shared" ref="C151:D151" si="142">IF(C64="","",C64)</f>
        <v>10</v>
      </c>
      <c r="D151" s="101" t="str">
        <f t="shared" si="142"/>
        <v>unid.</v>
      </c>
      <c r="E151" s="121">
        <f t="shared" ref="E151:R151" si="143">IF(E64&gt;0,IF(AND($U64&lt;=E64,E64&lt;=$V64),E64,"excluído*"),"")</f>
        <v>23</v>
      </c>
      <c r="F151" s="121" t="str">
        <f t="shared" si="143"/>
        <v/>
      </c>
      <c r="G151" s="121" t="str">
        <f t="shared" si="143"/>
        <v/>
      </c>
      <c r="H151" s="121" t="str">
        <f t="shared" si="143"/>
        <v/>
      </c>
      <c r="I151" s="121" t="str">
        <f t="shared" si="143"/>
        <v/>
      </c>
      <c r="J151" s="121" t="str">
        <f t="shared" si="143"/>
        <v/>
      </c>
      <c r="K151" s="121" t="str">
        <f t="shared" si="143"/>
        <v/>
      </c>
      <c r="L151" s="121" t="str">
        <f t="shared" si="143"/>
        <v/>
      </c>
      <c r="M151" s="121" t="str">
        <f t="shared" si="143"/>
        <v/>
      </c>
      <c r="N151" s="121" t="str">
        <f t="shared" si="143"/>
        <v/>
      </c>
      <c r="O151" s="121" t="str">
        <f t="shared" si="143"/>
        <v/>
      </c>
      <c r="P151" s="121" t="str">
        <f t="shared" si="143"/>
        <v/>
      </c>
      <c r="Q151" s="121" t="str">
        <f t="shared" si="143"/>
        <v/>
      </c>
      <c r="R151" s="121">
        <f t="shared" si="143"/>
        <v>13.74</v>
      </c>
      <c r="S151" s="117">
        <f t="shared" si="125"/>
        <v>18.37</v>
      </c>
      <c r="T151" s="118"/>
      <c r="U151" s="130">
        <f t="shared" si="25"/>
        <v>183.7</v>
      </c>
      <c r="V151" s="131"/>
    </row>
    <row r="152" ht="12.75" customHeight="1">
      <c r="A152" s="115">
        <f t="shared" si="21"/>
        <v>44170</v>
      </c>
      <c r="B152" s="100" t="str">
        <f t="shared" si="22"/>
        <v>Placa Comando Inverter PCI principal</v>
      </c>
      <c r="C152" s="101">
        <f t="shared" ref="C152:D152" si="144">IF(C65="","",C65)</f>
        <v>10</v>
      </c>
      <c r="D152" s="101" t="str">
        <f t="shared" si="144"/>
        <v>unid.</v>
      </c>
      <c r="E152" s="121" t="str">
        <f t="shared" ref="E152:R152" si="145">IF(E65&gt;0,IF(AND($U65&lt;=E65,E65&lt;=$V65),E65,"excluído*"),"")</f>
        <v>excluído*</v>
      </c>
      <c r="F152" s="121">
        <f t="shared" si="145"/>
        <v>650</v>
      </c>
      <c r="G152" s="121">
        <f t="shared" si="145"/>
        <v>499</v>
      </c>
      <c r="H152" s="121">
        <f t="shared" si="145"/>
        <v>449.9</v>
      </c>
      <c r="I152" s="121" t="str">
        <f t="shared" si="145"/>
        <v/>
      </c>
      <c r="J152" s="121" t="str">
        <f t="shared" si="145"/>
        <v/>
      </c>
      <c r="K152" s="121" t="str">
        <f t="shared" si="145"/>
        <v/>
      </c>
      <c r="L152" s="121" t="str">
        <f t="shared" si="145"/>
        <v/>
      </c>
      <c r="M152" s="121" t="str">
        <f t="shared" si="145"/>
        <v/>
      </c>
      <c r="N152" s="121" t="str">
        <f t="shared" si="145"/>
        <v/>
      </c>
      <c r="O152" s="121" t="str">
        <f t="shared" si="145"/>
        <v/>
      </c>
      <c r="P152" s="121" t="str">
        <f t="shared" si="145"/>
        <v/>
      </c>
      <c r="Q152" s="121" t="str">
        <f t="shared" si="145"/>
        <v/>
      </c>
      <c r="R152" s="121" t="str">
        <f t="shared" si="145"/>
        <v>excluído*</v>
      </c>
      <c r="S152" s="117">
        <f t="shared" si="125"/>
        <v>532.97</v>
      </c>
      <c r="T152" s="118"/>
      <c r="U152" s="130">
        <f t="shared" si="25"/>
        <v>5329.7</v>
      </c>
      <c r="V152" s="131"/>
    </row>
    <row r="153" ht="12.75" customHeight="1">
      <c r="A153" s="126" t="str">
        <f t="shared" si="21"/>
        <v>5.13</v>
      </c>
      <c r="B153" s="100" t="str">
        <f t="shared" si="22"/>
        <v>Placa Comando Inverter PCI receptor</v>
      </c>
      <c r="C153" s="101">
        <f t="shared" ref="C153:D153" si="146">IF(C66="","",C66)</f>
        <v>10</v>
      </c>
      <c r="D153" s="101" t="str">
        <f t="shared" si="146"/>
        <v>unid.</v>
      </c>
      <c r="E153" s="121">
        <f t="shared" ref="E153:R153" si="147">IF(E66&gt;0,IF(AND($U66&lt;=E66,E66&lt;=$V66),E66,"excluído*"),"")</f>
        <v>400</v>
      </c>
      <c r="F153" s="121" t="str">
        <f t="shared" si="147"/>
        <v>excluído*</v>
      </c>
      <c r="G153" s="121">
        <f t="shared" si="147"/>
        <v>159.99</v>
      </c>
      <c r="H153" s="121">
        <f t="shared" si="147"/>
        <v>190</v>
      </c>
      <c r="I153" s="121">
        <f t="shared" si="147"/>
        <v>356</v>
      </c>
      <c r="J153" s="121" t="str">
        <f t="shared" si="147"/>
        <v/>
      </c>
      <c r="K153" s="121" t="str">
        <f t="shared" si="147"/>
        <v/>
      </c>
      <c r="L153" s="121" t="str">
        <f t="shared" si="147"/>
        <v/>
      </c>
      <c r="M153" s="121" t="str">
        <f t="shared" si="147"/>
        <v/>
      </c>
      <c r="N153" s="121" t="str">
        <f t="shared" si="147"/>
        <v/>
      </c>
      <c r="O153" s="121" t="str">
        <f t="shared" si="147"/>
        <v/>
      </c>
      <c r="P153" s="121" t="str">
        <f t="shared" si="147"/>
        <v/>
      </c>
      <c r="Q153" s="121" t="str">
        <f t="shared" si="147"/>
        <v/>
      </c>
      <c r="R153" s="121">
        <f t="shared" si="147"/>
        <v>86.65</v>
      </c>
      <c r="S153" s="117">
        <f t="shared" si="125"/>
        <v>238.53</v>
      </c>
      <c r="T153" s="118"/>
      <c r="U153" s="130">
        <f t="shared" si="25"/>
        <v>2385.3</v>
      </c>
      <c r="V153" s="131"/>
    </row>
    <row r="154" ht="12.75" customHeight="1">
      <c r="A154" s="126" t="str">
        <f t="shared" si="21"/>
        <v>5.14</v>
      </c>
      <c r="B154" s="100" t="str">
        <f t="shared" si="22"/>
        <v>Sensor imersão. Evaporadora</v>
      </c>
      <c r="C154" s="101">
        <f t="shared" ref="C154:D154" si="148">IF(C67="","",C67)</f>
        <v>10</v>
      </c>
      <c r="D154" s="101" t="str">
        <f t="shared" si="148"/>
        <v>unid.</v>
      </c>
      <c r="E154" s="121" t="str">
        <f t="shared" ref="E154:R154" si="149">IF(E67&gt;0,IF(AND($U67&lt;=E67,E67&lt;=$V67),E67,"excluído*"),"")</f>
        <v>excluído*</v>
      </c>
      <c r="F154" s="121">
        <f t="shared" si="149"/>
        <v>65</v>
      </c>
      <c r="G154" s="121">
        <f t="shared" si="149"/>
        <v>37.43</v>
      </c>
      <c r="H154" s="121">
        <f t="shared" si="149"/>
        <v>45</v>
      </c>
      <c r="I154" s="121">
        <f t="shared" si="149"/>
        <v>49.9</v>
      </c>
      <c r="J154" s="121" t="str">
        <f t="shared" si="149"/>
        <v/>
      </c>
      <c r="K154" s="121" t="str">
        <f t="shared" si="149"/>
        <v/>
      </c>
      <c r="L154" s="121" t="str">
        <f t="shared" si="149"/>
        <v/>
      </c>
      <c r="M154" s="121" t="str">
        <f t="shared" si="149"/>
        <v/>
      </c>
      <c r="N154" s="121" t="str">
        <f t="shared" si="149"/>
        <v/>
      </c>
      <c r="O154" s="121" t="str">
        <f t="shared" si="149"/>
        <v/>
      </c>
      <c r="P154" s="121" t="str">
        <f t="shared" si="149"/>
        <v/>
      </c>
      <c r="Q154" s="121" t="str">
        <f t="shared" si="149"/>
        <v/>
      </c>
      <c r="R154" s="121">
        <f t="shared" si="149"/>
        <v>64.92</v>
      </c>
      <c r="S154" s="117">
        <f t="shared" si="125"/>
        <v>52.45</v>
      </c>
      <c r="T154" s="118"/>
      <c r="U154" s="130">
        <f t="shared" si="25"/>
        <v>524.5</v>
      </c>
      <c r="V154" s="131"/>
    </row>
    <row r="155" ht="12.75" customHeight="1">
      <c r="A155" s="126" t="str">
        <f t="shared" si="21"/>
        <v>5.15</v>
      </c>
      <c r="B155" s="100" t="str">
        <f t="shared" si="22"/>
        <v>Sensor temperatura Evaporadora</v>
      </c>
      <c r="C155" s="101">
        <f t="shared" ref="C155:D155" si="150">IF(C68="","",C68)</f>
        <v>10</v>
      </c>
      <c r="D155" s="101" t="str">
        <f t="shared" si="150"/>
        <v>unid.</v>
      </c>
      <c r="E155" s="121" t="str">
        <f t="shared" ref="E155:R155" si="151">IF(E68&gt;0,IF(AND($U68&lt;=E68,E68&lt;=$V68),E68,"excluído*"),"")</f>
        <v>excluído*</v>
      </c>
      <c r="F155" s="121">
        <f t="shared" si="151"/>
        <v>72</v>
      </c>
      <c r="G155" s="121">
        <f t="shared" si="151"/>
        <v>60</v>
      </c>
      <c r="H155" s="121">
        <f t="shared" si="151"/>
        <v>54.99</v>
      </c>
      <c r="I155" s="121">
        <f t="shared" si="151"/>
        <v>80</v>
      </c>
      <c r="J155" s="121" t="str">
        <f t="shared" si="151"/>
        <v/>
      </c>
      <c r="K155" s="121" t="str">
        <f t="shared" si="151"/>
        <v/>
      </c>
      <c r="L155" s="121" t="str">
        <f t="shared" si="151"/>
        <v/>
      </c>
      <c r="M155" s="121" t="str">
        <f t="shared" si="151"/>
        <v/>
      </c>
      <c r="N155" s="121" t="str">
        <f t="shared" si="151"/>
        <v/>
      </c>
      <c r="O155" s="121" t="str">
        <f t="shared" si="151"/>
        <v/>
      </c>
      <c r="P155" s="121" t="str">
        <f t="shared" si="151"/>
        <v/>
      </c>
      <c r="Q155" s="121" t="str">
        <f t="shared" si="151"/>
        <v/>
      </c>
      <c r="R155" s="121">
        <f t="shared" si="151"/>
        <v>63.24</v>
      </c>
      <c r="S155" s="117">
        <f t="shared" si="125"/>
        <v>66.05</v>
      </c>
      <c r="T155" s="118"/>
      <c r="U155" s="130">
        <f t="shared" si="25"/>
        <v>660.5</v>
      </c>
      <c r="V155" s="131"/>
    </row>
    <row r="156" ht="12.75" customHeight="1">
      <c r="A156" s="126" t="str">
        <f t="shared" si="21"/>
        <v>5.16</v>
      </c>
      <c r="B156" s="100" t="str">
        <f t="shared" si="22"/>
        <v>Fusível</v>
      </c>
      <c r="C156" s="101">
        <f t="shared" ref="C156:D156" si="152">IF(C69="","",C69)</f>
        <v>10</v>
      </c>
      <c r="D156" s="101" t="str">
        <f t="shared" si="152"/>
        <v>unid.</v>
      </c>
      <c r="E156" s="121" t="str">
        <f t="shared" ref="E156:R156" si="153">IF(E69&gt;0,IF(AND($U69&lt;=E69,E69&lt;=$V69),E69,"excluído*"),"")</f>
        <v>excluído*</v>
      </c>
      <c r="F156" s="121">
        <f t="shared" si="153"/>
        <v>5</v>
      </c>
      <c r="G156" s="121">
        <f t="shared" si="153"/>
        <v>0.34</v>
      </c>
      <c r="H156" s="121">
        <f t="shared" si="153"/>
        <v>0.49</v>
      </c>
      <c r="I156" s="121">
        <f t="shared" si="153"/>
        <v>4.13</v>
      </c>
      <c r="J156" s="121" t="str">
        <f t="shared" si="153"/>
        <v/>
      </c>
      <c r="K156" s="121" t="str">
        <f t="shared" si="153"/>
        <v/>
      </c>
      <c r="L156" s="121" t="str">
        <f t="shared" si="153"/>
        <v/>
      </c>
      <c r="M156" s="121" t="str">
        <f t="shared" si="153"/>
        <v/>
      </c>
      <c r="N156" s="121" t="str">
        <f t="shared" si="153"/>
        <v/>
      </c>
      <c r="O156" s="121" t="str">
        <f t="shared" si="153"/>
        <v/>
      </c>
      <c r="P156" s="121" t="str">
        <f t="shared" si="153"/>
        <v/>
      </c>
      <c r="Q156" s="121" t="str">
        <f t="shared" si="153"/>
        <v/>
      </c>
      <c r="R156" s="121">
        <f t="shared" si="153"/>
        <v>19.63</v>
      </c>
      <c r="S156" s="117">
        <f t="shared" si="125"/>
        <v>5.92</v>
      </c>
      <c r="T156" s="118"/>
      <c r="U156" s="130">
        <f t="shared" si="25"/>
        <v>59.2</v>
      </c>
      <c r="V156" s="131"/>
    </row>
    <row r="157" ht="12.75" customHeight="1">
      <c r="A157" s="126" t="str">
        <f t="shared" si="21"/>
        <v>5.17</v>
      </c>
      <c r="B157" s="100" t="str">
        <f t="shared" si="22"/>
        <v>Borne</v>
      </c>
      <c r="C157" s="101">
        <f t="shared" ref="C157:D157" si="154">IF(C70="","",C70)</f>
        <v>10</v>
      </c>
      <c r="D157" s="101" t="str">
        <f t="shared" si="154"/>
        <v>unid.</v>
      </c>
      <c r="E157" s="121" t="str">
        <f t="shared" ref="E157:R157" si="155">IF(E70&gt;0,IF(AND($U70&lt;=E70,E70&lt;=$V70),E70,"excluído*"),"")</f>
        <v>excluído*</v>
      </c>
      <c r="F157" s="121">
        <f t="shared" si="155"/>
        <v>1.25</v>
      </c>
      <c r="G157" s="121">
        <f t="shared" si="155"/>
        <v>1.5</v>
      </c>
      <c r="H157" s="121">
        <f t="shared" si="155"/>
        <v>1.53</v>
      </c>
      <c r="I157" s="121">
        <f t="shared" si="155"/>
        <v>1.7</v>
      </c>
      <c r="J157" s="121" t="str">
        <f t="shared" si="155"/>
        <v/>
      </c>
      <c r="K157" s="121" t="str">
        <f t="shared" si="155"/>
        <v/>
      </c>
      <c r="L157" s="121" t="str">
        <f t="shared" si="155"/>
        <v/>
      </c>
      <c r="M157" s="121" t="str">
        <f t="shared" si="155"/>
        <v/>
      </c>
      <c r="N157" s="121" t="str">
        <f t="shared" si="155"/>
        <v/>
      </c>
      <c r="O157" s="121" t="str">
        <f t="shared" si="155"/>
        <v/>
      </c>
      <c r="P157" s="121" t="str">
        <f t="shared" si="155"/>
        <v/>
      </c>
      <c r="Q157" s="121" t="str">
        <f t="shared" si="155"/>
        <v/>
      </c>
      <c r="R157" s="121">
        <f t="shared" si="155"/>
        <v>13.69</v>
      </c>
      <c r="S157" s="117">
        <f t="shared" si="125"/>
        <v>3.93</v>
      </c>
      <c r="T157" s="118"/>
      <c r="U157" s="130">
        <f t="shared" si="25"/>
        <v>39.3</v>
      </c>
      <c r="V157" s="131"/>
    </row>
    <row r="158" ht="12.75" customHeight="1">
      <c r="A158" s="126" t="str">
        <f t="shared" si="21"/>
        <v>5.18</v>
      </c>
      <c r="B158" s="100" t="str">
        <f t="shared" si="22"/>
        <v>Hélice da unidade condensadora</v>
      </c>
      <c r="C158" s="101">
        <f t="shared" ref="C158:D158" si="156">IF(C71="","",C71)</f>
        <v>10</v>
      </c>
      <c r="D158" s="101" t="str">
        <f t="shared" si="156"/>
        <v>unid.</v>
      </c>
      <c r="E158" s="121" t="str">
        <f t="shared" ref="E158:R158" si="157">IF(E71&gt;0,IF(AND($U71&lt;=E71,E71&lt;=$V71),E71,"excluído*"),"")</f>
        <v>excluído*</v>
      </c>
      <c r="F158" s="121">
        <f t="shared" si="157"/>
        <v>180</v>
      </c>
      <c r="G158" s="121">
        <f t="shared" si="157"/>
        <v>261</v>
      </c>
      <c r="H158" s="121">
        <f t="shared" si="157"/>
        <v>339.89</v>
      </c>
      <c r="I158" s="121" t="str">
        <f t="shared" si="157"/>
        <v>excluído*</v>
      </c>
      <c r="J158" s="121" t="str">
        <f t="shared" si="157"/>
        <v/>
      </c>
      <c r="K158" s="121" t="str">
        <f t="shared" si="157"/>
        <v/>
      </c>
      <c r="L158" s="121" t="str">
        <f t="shared" si="157"/>
        <v/>
      </c>
      <c r="M158" s="121" t="str">
        <f t="shared" si="157"/>
        <v/>
      </c>
      <c r="N158" s="121" t="str">
        <f t="shared" si="157"/>
        <v/>
      </c>
      <c r="O158" s="121" t="str">
        <f t="shared" si="157"/>
        <v/>
      </c>
      <c r="P158" s="121" t="str">
        <f t="shared" si="157"/>
        <v/>
      </c>
      <c r="Q158" s="121" t="str">
        <f t="shared" si="157"/>
        <v/>
      </c>
      <c r="R158" s="121">
        <f t="shared" si="157"/>
        <v>272.83</v>
      </c>
      <c r="S158" s="117">
        <f t="shared" si="125"/>
        <v>263.43</v>
      </c>
      <c r="T158" s="118"/>
      <c r="U158" s="130">
        <f t="shared" si="25"/>
        <v>2634.3</v>
      </c>
      <c r="V158" s="131"/>
    </row>
    <row r="159" ht="12.75" customHeight="1">
      <c r="A159" s="126" t="str">
        <f t="shared" si="21"/>
        <v>5.19</v>
      </c>
      <c r="B159" s="100" t="str">
        <f t="shared" si="22"/>
        <v>Coxim do compressor</v>
      </c>
      <c r="C159" s="101">
        <f t="shared" ref="C159:D159" si="158">IF(C72="","",C72)</f>
        <v>10</v>
      </c>
      <c r="D159" s="101" t="str">
        <f t="shared" si="158"/>
        <v>unid.</v>
      </c>
      <c r="E159" s="121" t="str">
        <f t="shared" ref="E159:R159" si="159">IF(E72&gt;0,IF(AND($U72&lt;=E72,E72&lt;=$V72),E72,"excluído*"),"")</f>
        <v>excluído*</v>
      </c>
      <c r="F159" s="121">
        <f t="shared" si="159"/>
        <v>65.5</v>
      </c>
      <c r="G159" s="121" t="str">
        <f t="shared" si="159"/>
        <v>excluído*</v>
      </c>
      <c r="H159" s="121">
        <f t="shared" si="159"/>
        <v>40.47</v>
      </c>
      <c r="I159" s="121">
        <f t="shared" si="159"/>
        <v>54.45</v>
      </c>
      <c r="J159" s="121" t="str">
        <f t="shared" si="159"/>
        <v/>
      </c>
      <c r="K159" s="121" t="str">
        <f t="shared" si="159"/>
        <v/>
      </c>
      <c r="L159" s="121" t="str">
        <f t="shared" si="159"/>
        <v/>
      </c>
      <c r="M159" s="121" t="str">
        <f t="shared" si="159"/>
        <v/>
      </c>
      <c r="N159" s="121" t="str">
        <f t="shared" si="159"/>
        <v/>
      </c>
      <c r="O159" s="121" t="str">
        <f t="shared" si="159"/>
        <v/>
      </c>
      <c r="P159" s="121" t="str">
        <f t="shared" si="159"/>
        <v/>
      </c>
      <c r="Q159" s="121" t="str">
        <f t="shared" si="159"/>
        <v/>
      </c>
      <c r="R159" s="121">
        <f t="shared" si="159"/>
        <v>26.87</v>
      </c>
      <c r="S159" s="117">
        <f t="shared" si="125"/>
        <v>46.82</v>
      </c>
      <c r="T159" s="118"/>
      <c r="U159" s="130">
        <f t="shared" si="25"/>
        <v>468.2</v>
      </c>
      <c r="V159" s="131"/>
    </row>
    <row r="160" ht="12.75" customHeight="1">
      <c r="A160" s="126" t="str">
        <f t="shared" si="21"/>
        <v>5.20</v>
      </c>
      <c r="B160" s="100" t="str">
        <f t="shared" si="22"/>
        <v>Protetor do compressor</v>
      </c>
      <c r="C160" s="101">
        <f t="shared" ref="C160:D160" si="160">IF(C73="","",C73)</f>
        <v>10</v>
      </c>
      <c r="D160" s="101" t="str">
        <f t="shared" si="160"/>
        <v>unid.</v>
      </c>
      <c r="E160" s="121" t="str">
        <f t="shared" ref="E160:R160" si="161">IF(E73&gt;0,IF(AND($U73&lt;=E73,E73&lt;=$V73),E73,"excluído*"),"")</f>
        <v>excluído*</v>
      </c>
      <c r="F160" s="121">
        <f t="shared" si="161"/>
        <v>55</v>
      </c>
      <c r="G160" s="121" t="str">
        <f t="shared" si="161"/>
        <v>excluído*</v>
      </c>
      <c r="H160" s="121">
        <f t="shared" si="161"/>
        <v>63.25</v>
      </c>
      <c r="I160" s="121" t="str">
        <f t="shared" si="161"/>
        <v/>
      </c>
      <c r="J160" s="121" t="str">
        <f t="shared" si="161"/>
        <v/>
      </c>
      <c r="K160" s="121" t="str">
        <f t="shared" si="161"/>
        <v/>
      </c>
      <c r="L160" s="121" t="str">
        <f t="shared" si="161"/>
        <v/>
      </c>
      <c r="M160" s="121" t="str">
        <f t="shared" si="161"/>
        <v/>
      </c>
      <c r="N160" s="121" t="str">
        <f t="shared" si="161"/>
        <v/>
      </c>
      <c r="O160" s="121" t="str">
        <f t="shared" si="161"/>
        <v/>
      </c>
      <c r="P160" s="121" t="str">
        <f t="shared" si="161"/>
        <v/>
      </c>
      <c r="Q160" s="121" t="str">
        <f t="shared" si="161"/>
        <v/>
      </c>
      <c r="R160" s="121">
        <f t="shared" si="161"/>
        <v>80.37</v>
      </c>
      <c r="S160" s="117">
        <f t="shared" si="125"/>
        <v>66.21</v>
      </c>
      <c r="T160" s="118"/>
      <c r="U160" s="130">
        <f t="shared" si="25"/>
        <v>662.1</v>
      </c>
      <c r="V160" s="131"/>
    </row>
    <row r="161" ht="12.75" customHeight="1">
      <c r="A161" s="126" t="str">
        <f t="shared" si="21"/>
        <v>5.21</v>
      </c>
      <c r="B161" s="100" t="str">
        <f t="shared" si="22"/>
        <v>Tampa das válvulas</v>
      </c>
      <c r="C161" s="101">
        <f t="shared" ref="C161:D161" si="162">IF(C74="","",C74)</f>
        <v>10</v>
      </c>
      <c r="D161" s="101" t="str">
        <f t="shared" si="162"/>
        <v>unid.</v>
      </c>
      <c r="E161" s="121">
        <f t="shared" ref="E161:R161" si="163">IF(E74&gt;0,IF(AND($U74&lt;=E74,E74&lt;=$V74),E74,"excluído*"),"")</f>
        <v>50</v>
      </c>
      <c r="F161" s="121" t="str">
        <f t="shared" si="163"/>
        <v>excluído*</v>
      </c>
      <c r="G161" s="121">
        <f t="shared" si="163"/>
        <v>60</v>
      </c>
      <c r="H161" s="121" t="str">
        <f t="shared" si="163"/>
        <v/>
      </c>
      <c r="I161" s="121" t="str">
        <f t="shared" si="163"/>
        <v/>
      </c>
      <c r="J161" s="121" t="str">
        <f t="shared" si="163"/>
        <v/>
      </c>
      <c r="K161" s="121" t="str">
        <f t="shared" si="163"/>
        <v/>
      </c>
      <c r="L161" s="121" t="str">
        <f t="shared" si="163"/>
        <v/>
      </c>
      <c r="M161" s="121" t="str">
        <f t="shared" si="163"/>
        <v/>
      </c>
      <c r="N161" s="121" t="str">
        <f t="shared" si="163"/>
        <v/>
      </c>
      <c r="O161" s="121" t="str">
        <f t="shared" si="163"/>
        <v/>
      </c>
      <c r="P161" s="121" t="str">
        <f t="shared" si="163"/>
        <v/>
      </c>
      <c r="Q161" s="121" t="str">
        <f t="shared" si="163"/>
        <v/>
      </c>
      <c r="R161" s="121">
        <f t="shared" si="163"/>
        <v>37.44</v>
      </c>
      <c r="S161" s="117">
        <f t="shared" si="125"/>
        <v>49.15</v>
      </c>
      <c r="T161" s="118"/>
      <c r="U161" s="130">
        <f t="shared" si="25"/>
        <v>491.5</v>
      </c>
      <c r="V161" s="131"/>
    </row>
    <row r="162" ht="12.75" customHeight="1">
      <c r="A162" s="126" t="str">
        <f t="shared" si="21"/>
        <v>5.22</v>
      </c>
      <c r="B162" s="100" t="str">
        <f t="shared" si="22"/>
        <v>Válvula de serviço</v>
      </c>
      <c r="C162" s="101">
        <f t="shared" ref="C162:D162" si="164">IF(C75="","",C75)</f>
        <v>10</v>
      </c>
      <c r="D162" s="101" t="str">
        <f t="shared" si="164"/>
        <v>unid.</v>
      </c>
      <c r="E162" s="121" t="str">
        <f t="shared" ref="E162:R162" si="165">IF(E75&gt;0,IF(AND($U75&lt;=E75,E75&lt;=$V75),E75,"excluído*"),"")</f>
        <v>excluído*</v>
      </c>
      <c r="F162" s="121">
        <f t="shared" si="165"/>
        <v>18.5</v>
      </c>
      <c r="G162" s="121">
        <f t="shared" si="165"/>
        <v>41</v>
      </c>
      <c r="H162" s="121">
        <f t="shared" si="165"/>
        <v>72.67</v>
      </c>
      <c r="I162" s="121">
        <f t="shared" si="165"/>
        <v>59.99</v>
      </c>
      <c r="J162" s="121" t="str">
        <f t="shared" si="165"/>
        <v/>
      </c>
      <c r="K162" s="121" t="str">
        <f t="shared" si="165"/>
        <v/>
      </c>
      <c r="L162" s="121" t="str">
        <f t="shared" si="165"/>
        <v/>
      </c>
      <c r="M162" s="121" t="str">
        <f t="shared" si="165"/>
        <v/>
      </c>
      <c r="N162" s="121" t="str">
        <f t="shared" si="165"/>
        <v/>
      </c>
      <c r="O162" s="121" t="str">
        <f t="shared" si="165"/>
        <v/>
      </c>
      <c r="P162" s="121" t="str">
        <f t="shared" si="165"/>
        <v/>
      </c>
      <c r="Q162" s="121" t="str">
        <f t="shared" si="165"/>
        <v/>
      </c>
      <c r="R162" s="121">
        <f t="shared" si="165"/>
        <v>34.61</v>
      </c>
      <c r="S162" s="117">
        <f t="shared" si="125"/>
        <v>45.35</v>
      </c>
      <c r="T162" s="118"/>
      <c r="U162" s="130">
        <f t="shared" si="25"/>
        <v>453.5</v>
      </c>
      <c r="V162" s="131"/>
    </row>
    <row r="163" ht="12.75" customHeight="1">
      <c r="A163" s="126" t="str">
        <f t="shared" si="21"/>
        <v>5.23</v>
      </c>
      <c r="B163" s="100" t="str">
        <f t="shared" si="22"/>
        <v>Suporte das válvulas</v>
      </c>
      <c r="C163" s="101">
        <f t="shared" ref="C163:D163" si="166">IF(C76="","",C76)</f>
        <v>10</v>
      </c>
      <c r="D163" s="101" t="str">
        <f t="shared" si="166"/>
        <v>unid.</v>
      </c>
      <c r="E163" s="121" t="str">
        <f t="shared" ref="E163:R163" si="167">IF(E76&gt;0,IF(AND($U76&lt;=E76,E76&lt;=$V76),E76,"excluído*"),"")</f>
        <v>excluído*</v>
      </c>
      <c r="F163" s="121" t="str">
        <f t="shared" si="167"/>
        <v/>
      </c>
      <c r="G163" s="121">
        <f t="shared" si="167"/>
        <v>5.44</v>
      </c>
      <c r="H163" s="121">
        <f t="shared" si="167"/>
        <v>5.17</v>
      </c>
      <c r="I163" s="121" t="str">
        <f t="shared" si="167"/>
        <v/>
      </c>
      <c r="J163" s="121" t="str">
        <f t="shared" si="167"/>
        <v/>
      </c>
      <c r="K163" s="121" t="str">
        <f t="shared" si="167"/>
        <v/>
      </c>
      <c r="L163" s="121" t="str">
        <f t="shared" si="167"/>
        <v/>
      </c>
      <c r="M163" s="121" t="str">
        <f t="shared" si="167"/>
        <v/>
      </c>
      <c r="N163" s="121" t="str">
        <f t="shared" si="167"/>
        <v/>
      </c>
      <c r="O163" s="121" t="str">
        <f t="shared" si="167"/>
        <v/>
      </c>
      <c r="P163" s="121" t="str">
        <f t="shared" si="167"/>
        <v/>
      </c>
      <c r="Q163" s="121" t="str">
        <f t="shared" si="167"/>
        <v/>
      </c>
      <c r="R163" s="121">
        <f t="shared" si="167"/>
        <v>14.41</v>
      </c>
      <c r="S163" s="117">
        <f t="shared" si="125"/>
        <v>8.34</v>
      </c>
      <c r="T163" s="118"/>
      <c r="U163" s="130">
        <f t="shared" si="25"/>
        <v>83.4</v>
      </c>
      <c r="V163" s="131"/>
    </row>
    <row r="164" ht="12.75" customHeight="1">
      <c r="A164" s="126" t="str">
        <f t="shared" si="21"/>
        <v>5.24</v>
      </c>
      <c r="B164" s="100" t="str">
        <f t="shared" si="22"/>
        <v>Tampa lateral</v>
      </c>
      <c r="C164" s="101">
        <f t="shared" ref="C164:D164" si="168">IF(C77="","",C77)</f>
        <v>10</v>
      </c>
      <c r="D164" s="101" t="str">
        <f t="shared" si="168"/>
        <v>unid.</v>
      </c>
      <c r="E164" s="121" t="str">
        <f t="shared" ref="E164:R164" si="169">IF(E77&gt;0,IF(AND($U77&lt;=E77,E77&lt;=$V77),E77,"excluído*"),"")</f>
        <v>excluído*</v>
      </c>
      <c r="F164" s="121" t="str">
        <f t="shared" si="169"/>
        <v/>
      </c>
      <c r="G164" s="121">
        <f t="shared" si="169"/>
        <v>109.99</v>
      </c>
      <c r="H164" s="121">
        <f t="shared" si="169"/>
        <v>95.55</v>
      </c>
      <c r="I164" s="121">
        <f t="shared" si="169"/>
        <v>86.99</v>
      </c>
      <c r="J164" s="121" t="str">
        <f t="shared" si="169"/>
        <v/>
      </c>
      <c r="K164" s="121" t="str">
        <f t="shared" si="169"/>
        <v/>
      </c>
      <c r="L164" s="121" t="str">
        <f t="shared" si="169"/>
        <v/>
      </c>
      <c r="M164" s="121" t="str">
        <f t="shared" si="169"/>
        <v/>
      </c>
      <c r="N164" s="121" t="str">
        <f t="shared" si="169"/>
        <v/>
      </c>
      <c r="O164" s="121" t="str">
        <f t="shared" si="169"/>
        <v/>
      </c>
      <c r="P164" s="121" t="str">
        <f t="shared" si="169"/>
        <v/>
      </c>
      <c r="Q164" s="121" t="str">
        <f t="shared" si="169"/>
        <v/>
      </c>
      <c r="R164" s="121">
        <f t="shared" si="169"/>
        <v>74.74</v>
      </c>
      <c r="S164" s="117">
        <f t="shared" si="125"/>
        <v>91.82</v>
      </c>
      <c r="T164" s="118"/>
      <c r="U164" s="130">
        <f t="shared" si="25"/>
        <v>918.2</v>
      </c>
      <c r="V164" s="131"/>
    </row>
    <row r="165" ht="12.75" customHeight="1">
      <c r="A165" s="126" t="str">
        <f t="shared" si="21"/>
        <v>5.25</v>
      </c>
      <c r="B165" s="100" t="str">
        <f t="shared" si="22"/>
        <v>Capacitor</v>
      </c>
      <c r="C165" s="101">
        <f t="shared" ref="C165:D165" si="170">IF(C78="","",C78)</f>
        <v>10</v>
      </c>
      <c r="D165" s="101" t="str">
        <f t="shared" si="170"/>
        <v>unid.</v>
      </c>
      <c r="E165" s="121" t="str">
        <f t="shared" ref="E165:R165" si="171">IF(E78&gt;0,IF(AND($U78&lt;=E78,E78&lt;=$V78),E78,"excluído*"),"")</f>
        <v>excluído*</v>
      </c>
      <c r="F165" s="121">
        <f t="shared" si="171"/>
        <v>25.2</v>
      </c>
      <c r="G165" s="121">
        <f t="shared" si="171"/>
        <v>18.25</v>
      </c>
      <c r="H165" s="121">
        <f t="shared" si="171"/>
        <v>18.8</v>
      </c>
      <c r="I165" s="121">
        <f t="shared" si="171"/>
        <v>19.6</v>
      </c>
      <c r="J165" s="121" t="str">
        <f t="shared" si="171"/>
        <v/>
      </c>
      <c r="K165" s="121" t="str">
        <f t="shared" si="171"/>
        <v/>
      </c>
      <c r="L165" s="121" t="str">
        <f t="shared" si="171"/>
        <v/>
      </c>
      <c r="M165" s="121" t="str">
        <f t="shared" si="171"/>
        <v/>
      </c>
      <c r="N165" s="121" t="str">
        <f t="shared" si="171"/>
        <v/>
      </c>
      <c r="O165" s="121" t="str">
        <f t="shared" si="171"/>
        <v/>
      </c>
      <c r="P165" s="121" t="str">
        <f t="shared" si="171"/>
        <v/>
      </c>
      <c r="Q165" s="121" t="str">
        <f t="shared" si="171"/>
        <v/>
      </c>
      <c r="R165" s="121">
        <f t="shared" si="171"/>
        <v>42.28</v>
      </c>
      <c r="S165" s="117">
        <f t="shared" si="125"/>
        <v>24.83</v>
      </c>
      <c r="T165" s="118"/>
      <c r="U165" s="130">
        <f t="shared" si="25"/>
        <v>248.3</v>
      </c>
      <c r="V165" s="131"/>
    </row>
    <row r="166" ht="12.75" customHeight="1">
      <c r="A166" s="126" t="str">
        <f t="shared" si="21"/>
        <v>5.26</v>
      </c>
      <c r="B166" s="100" t="str">
        <f t="shared" si="22"/>
        <v>Compressor</v>
      </c>
      <c r="C166" s="101">
        <f t="shared" ref="C166:D166" si="172">IF(C79="","",C79)</f>
        <v>10</v>
      </c>
      <c r="D166" s="101" t="str">
        <f t="shared" si="172"/>
        <v>unid.</v>
      </c>
      <c r="E166" s="121" t="str">
        <f t="shared" ref="E166:R166" si="173">IF(E79&gt;0,IF(AND($U79&lt;=E79,E79&lt;=$V79),E79,"excluído*"),"")</f>
        <v>excluído*</v>
      </c>
      <c r="F166" s="121" t="str">
        <f t="shared" si="173"/>
        <v/>
      </c>
      <c r="G166" s="121">
        <f t="shared" si="173"/>
        <v>565.9</v>
      </c>
      <c r="H166" s="121">
        <f t="shared" si="173"/>
        <v>850.76</v>
      </c>
      <c r="I166" s="121">
        <f t="shared" si="173"/>
        <v>874.99</v>
      </c>
      <c r="J166" s="121" t="str">
        <f t="shared" si="173"/>
        <v/>
      </c>
      <c r="K166" s="121" t="str">
        <f t="shared" si="173"/>
        <v/>
      </c>
      <c r="L166" s="121" t="str">
        <f t="shared" si="173"/>
        <v/>
      </c>
      <c r="M166" s="121" t="str">
        <f t="shared" si="173"/>
        <v/>
      </c>
      <c r="N166" s="121" t="str">
        <f t="shared" si="173"/>
        <v/>
      </c>
      <c r="O166" s="121" t="str">
        <f t="shared" si="173"/>
        <v/>
      </c>
      <c r="P166" s="121" t="str">
        <f t="shared" si="173"/>
        <v/>
      </c>
      <c r="Q166" s="121" t="str">
        <f t="shared" si="173"/>
        <v/>
      </c>
      <c r="R166" s="121" t="str">
        <f t="shared" si="173"/>
        <v/>
      </c>
      <c r="S166" s="117">
        <f t="shared" si="125"/>
        <v>763.88</v>
      </c>
      <c r="T166" s="118"/>
      <c r="U166" s="130">
        <f t="shared" si="25"/>
        <v>7638.8</v>
      </c>
      <c r="V166" s="131"/>
    </row>
    <row r="167" ht="12.75" customHeight="1">
      <c r="A167" s="126" t="str">
        <f t="shared" si="21"/>
        <v>5.27</v>
      </c>
      <c r="B167" s="100" t="str">
        <f t="shared" si="22"/>
        <v>Grade traseira</v>
      </c>
      <c r="C167" s="101">
        <f t="shared" ref="C167:D167" si="174">IF(C80="","",C80)</f>
        <v>10</v>
      </c>
      <c r="D167" s="101" t="str">
        <f t="shared" si="174"/>
        <v>unid.</v>
      </c>
      <c r="E167" s="121">
        <f t="shared" ref="E167:R167" si="175">IF(E80&gt;0,IF(AND($U80&lt;=E80,E80&lt;=$V80),E80,"excluído*"),"")</f>
        <v>130</v>
      </c>
      <c r="F167" s="121" t="str">
        <f t="shared" si="175"/>
        <v/>
      </c>
      <c r="G167" s="121" t="str">
        <f t="shared" si="175"/>
        <v>excluído*</v>
      </c>
      <c r="H167" s="121">
        <f t="shared" si="175"/>
        <v>159.1</v>
      </c>
      <c r="I167" s="121" t="str">
        <f t="shared" si="175"/>
        <v/>
      </c>
      <c r="J167" s="121" t="str">
        <f t="shared" si="175"/>
        <v/>
      </c>
      <c r="K167" s="121" t="str">
        <f t="shared" si="175"/>
        <v/>
      </c>
      <c r="L167" s="121" t="str">
        <f t="shared" si="175"/>
        <v/>
      </c>
      <c r="M167" s="121" t="str">
        <f t="shared" si="175"/>
        <v/>
      </c>
      <c r="N167" s="121" t="str">
        <f t="shared" si="175"/>
        <v/>
      </c>
      <c r="O167" s="121" t="str">
        <f t="shared" si="175"/>
        <v/>
      </c>
      <c r="P167" s="121" t="str">
        <f t="shared" si="175"/>
        <v/>
      </c>
      <c r="Q167" s="121" t="str">
        <f t="shared" si="175"/>
        <v/>
      </c>
      <c r="R167" s="121" t="str">
        <f t="shared" si="175"/>
        <v>excluído*</v>
      </c>
      <c r="S167" s="117">
        <f t="shared" si="125"/>
        <v>144.55</v>
      </c>
      <c r="T167" s="118"/>
      <c r="U167" s="130">
        <f t="shared" si="25"/>
        <v>1445.5</v>
      </c>
      <c r="V167" s="131"/>
    </row>
    <row r="168" ht="12.75" customHeight="1">
      <c r="A168" s="126" t="str">
        <f t="shared" si="21"/>
        <v>5.28</v>
      </c>
      <c r="B168" s="100" t="str">
        <f t="shared" si="22"/>
        <v>Tampa superior condensadora</v>
      </c>
      <c r="C168" s="101">
        <f t="shared" ref="C168:D168" si="176">IF(C81="","",C81)</f>
        <v>10</v>
      </c>
      <c r="D168" s="101" t="str">
        <f t="shared" si="176"/>
        <v>unid.</v>
      </c>
      <c r="E168" s="121" t="str">
        <f t="shared" ref="E168:R168" si="177">IF(E81&gt;0,IF(AND($U81&lt;=E81,E81&lt;=$V81),E81,"excluído*"),"")</f>
        <v>excluído*</v>
      </c>
      <c r="F168" s="121" t="str">
        <f t="shared" si="177"/>
        <v/>
      </c>
      <c r="G168" s="121">
        <f t="shared" si="177"/>
        <v>125</v>
      </c>
      <c r="H168" s="121">
        <f t="shared" si="177"/>
        <v>103.8</v>
      </c>
      <c r="I168" s="121">
        <f t="shared" si="177"/>
        <v>109.26</v>
      </c>
      <c r="J168" s="121" t="str">
        <f t="shared" si="177"/>
        <v/>
      </c>
      <c r="K168" s="121" t="str">
        <f t="shared" si="177"/>
        <v/>
      </c>
      <c r="L168" s="121" t="str">
        <f t="shared" si="177"/>
        <v/>
      </c>
      <c r="M168" s="121" t="str">
        <f t="shared" si="177"/>
        <v/>
      </c>
      <c r="N168" s="121" t="str">
        <f t="shared" si="177"/>
        <v/>
      </c>
      <c r="O168" s="121" t="str">
        <f t="shared" si="177"/>
        <v/>
      </c>
      <c r="P168" s="121" t="str">
        <f t="shared" si="177"/>
        <v/>
      </c>
      <c r="Q168" s="121" t="str">
        <f t="shared" si="177"/>
        <v/>
      </c>
      <c r="R168" s="121">
        <f t="shared" si="177"/>
        <v>126.01</v>
      </c>
      <c r="S168" s="117">
        <f t="shared" si="125"/>
        <v>116.02</v>
      </c>
      <c r="T168" s="118"/>
      <c r="U168" s="130">
        <f t="shared" si="25"/>
        <v>1160.2</v>
      </c>
      <c r="V168" s="131"/>
    </row>
    <row r="169" ht="12.75" customHeight="1">
      <c r="A169" s="126" t="str">
        <f t="shared" si="21"/>
        <v>5.29</v>
      </c>
      <c r="B169" s="100" t="str">
        <f t="shared" si="22"/>
        <v>Suporte do motor condensadora</v>
      </c>
      <c r="C169" s="101">
        <f t="shared" ref="C169:D169" si="178">IF(C82="","",C82)</f>
        <v>10</v>
      </c>
      <c r="D169" s="101" t="str">
        <f t="shared" si="178"/>
        <v>unid.</v>
      </c>
      <c r="E169" s="121" t="str">
        <f t="shared" ref="E169:R169" si="179">IF(E82&gt;0,IF(AND($U82&lt;=E82,E82&lt;=$V82),E82,"excluído*"),"")</f>
        <v>excluído*</v>
      </c>
      <c r="F169" s="121" t="str">
        <f t="shared" si="179"/>
        <v/>
      </c>
      <c r="G169" s="121" t="str">
        <f t="shared" si="179"/>
        <v>excluído*</v>
      </c>
      <c r="H169" s="121">
        <f t="shared" si="179"/>
        <v>133.96</v>
      </c>
      <c r="I169" s="121">
        <f t="shared" si="179"/>
        <v>90</v>
      </c>
      <c r="J169" s="121" t="str">
        <f t="shared" si="179"/>
        <v/>
      </c>
      <c r="K169" s="121" t="str">
        <f t="shared" si="179"/>
        <v/>
      </c>
      <c r="L169" s="121" t="str">
        <f t="shared" si="179"/>
        <v/>
      </c>
      <c r="M169" s="121" t="str">
        <f t="shared" si="179"/>
        <v/>
      </c>
      <c r="N169" s="121" t="str">
        <f t="shared" si="179"/>
        <v/>
      </c>
      <c r="O169" s="121" t="str">
        <f t="shared" si="179"/>
        <v/>
      </c>
      <c r="P169" s="121" t="str">
        <f t="shared" si="179"/>
        <v/>
      </c>
      <c r="Q169" s="121" t="str">
        <f t="shared" si="179"/>
        <v/>
      </c>
      <c r="R169" s="121">
        <f t="shared" si="179"/>
        <v>96.15</v>
      </c>
      <c r="S169" s="117">
        <f t="shared" si="125"/>
        <v>106.7</v>
      </c>
      <c r="T169" s="118"/>
      <c r="U169" s="130">
        <f t="shared" si="25"/>
        <v>1067</v>
      </c>
      <c r="V169" s="131"/>
    </row>
    <row r="170" ht="12.75" customHeight="1">
      <c r="A170" s="126" t="str">
        <f t="shared" si="21"/>
        <v>5.30</v>
      </c>
      <c r="B170" s="100" t="str">
        <f t="shared" si="22"/>
        <v>Motor ventilador condensadora</v>
      </c>
      <c r="C170" s="101">
        <f t="shared" ref="C170:D170" si="180">IF(C83="","",C83)</f>
        <v>10</v>
      </c>
      <c r="D170" s="101" t="str">
        <f t="shared" si="180"/>
        <v>unid.</v>
      </c>
      <c r="E170" s="121" t="str">
        <f t="shared" ref="E170:R170" si="181">IF(E83&gt;0,IF(AND($U83&lt;=E83,E83&lt;=$V83),E83,"excluído*"),"")</f>
        <v>excluído*</v>
      </c>
      <c r="F170" s="121">
        <f t="shared" si="181"/>
        <v>380</v>
      </c>
      <c r="G170" s="121" t="str">
        <f t="shared" si="181"/>
        <v>excluído*</v>
      </c>
      <c r="H170" s="121">
        <f t="shared" si="181"/>
        <v>294.16</v>
      </c>
      <c r="I170" s="121">
        <f t="shared" si="181"/>
        <v>488</v>
      </c>
      <c r="J170" s="121" t="str">
        <f t="shared" si="181"/>
        <v/>
      </c>
      <c r="K170" s="121" t="str">
        <f t="shared" si="181"/>
        <v/>
      </c>
      <c r="L170" s="121" t="str">
        <f t="shared" si="181"/>
        <v/>
      </c>
      <c r="M170" s="121" t="str">
        <f t="shared" si="181"/>
        <v/>
      </c>
      <c r="N170" s="121" t="str">
        <f t="shared" si="181"/>
        <v/>
      </c>
      <c r="O170" s="121" t="str">
        <f t="shared" si="181"/>
        <v/>
      </c>
      <c r="P170" s="121" t="str">
        <f t="shared" si="181"/>
        <v/>
      </c>
      <c r="Q170" s="121" t="str">
        <f t="shared" si="181"/>
        <v/>
      </c>
      <c r="R170" s="121">
        <f t="shared" si="181"/>
        <v>355.49</v>
      </c>
      <c r="S170" s="117">
        <f t="shared" si="125"/>
        <v>379.41</v>
      </c>
      <c r="T170" s="118"/>
      <c r="U170" s="130">
        <f t="shared" si="25"/>
        <v>3794.1</v>
      </c>
      <c r="V170" s="131"/>
    </row>
    <row r="171" ht="12.75" customHeight="1">
      <c r="A171" s="126" t="str">
        <f t="shared" si="21"/>
        <v>5.31</v>
      </c>
      <c r="B171" s="100" t="str">
        <f t="shared" si="22"/>
        <v>Reles</v>
      </c>
      <c r="C171" s="101">
        <f t="shared" ref="C171:D171" si="182">IF(C84="","",C84)</f>
        <v>10</v>
      </c>
      <c r="D171" s="101" t="str">
        <f t="shared" si="182"/>
        <v>unid.</v>
      </c>
      <c r="E171" s="121" t="str">
        <f t="shared" ref="E171:R171" si="183">IF(E84&gt;0,IF(AND($U84&lt;=E84,E84&lt;=$V84),E84,"excluído*"),"")</f>
        <v>excluído*</v>
      </c>
      <c r="F171" s="121" t="str">
        <f t="shared" si="183"/>
        <v>excluído*</v>
      </c>
      <c r="G171" s="121">
        <f t="shared" si="183"/>
        <v>79.99</v>
      </c>
      <c r="H171" s="121">
        <f t="shared" si="183"/>
        <v>49.9</v>
      </c>
      <c r="I171" s="121">
        <f t="shared" si="183"/>
        <v>68</v>
      </c>
      <c r="J171" s="121" t="str">
        <f t="shared" si="183"/>
        <v/>
      </c>
      <c r="K171" s="121" t="str">
        <f t="shared" si="183"/>
        <v/>
      </c>
      <c r="L171" s="121" t="str">
        <f t="shared" si="183"/>
        <v/>
      </c>
      <c r="M171" s="121" t="str">
        <f t="shared" si="183"/>
        <v/>
      </c>
      <c r="N171" s="121" t="str">
        <f t="shared" si="183"/>
        <v/>
      </c>
      <c r="O171" s="121" t="str">
        <f t="shared" si="183"/>
        <v/>
      </c>
      <c r="P171" s="121" t="str">
        <f t="shared" si="183"/>
        <v/>
      </c>
      <c r="Q171" s="121" t="str">
        <f t="shared" si="183"/>
        <v/>
      </c>
      <c r="R171" s="121">
        <f t="shared" si="183"/>
        <v>67.8</v>
      </c>
      <c r="S171" s="117">
        <f t="shared" si="125"/>
        <v>66.42</v>
      </c>
      <c r="T171" s="118"/>
      <c r="U171" s="130">
        <f t="shared" si="25"/>
        <v>664.2</v>
      </c>
      <c r="V171" s="131"/>
    </row>
    <row r="172" ht="12.75" customHeight="1">
      <c r="A172" s="134">
        <f t="shared" si="21"/>
        <v>6</v>
      </c>
      <c r="B172" s="135" t="str">
        <f t="shared" si="22"/>
        <v>Taxa de manutenção corretiva por conjunto de equipamento reparado</v>
      </c>
      <c r="C172" s="136">
        <f t="shared" ref="C172:D172" si="184">IF(C85="","",C85)</f>
        <v>256</v>
      </c>
      <c r="D172" s="136" t="str">
        <f t="shared" si="184"/>
        <v>unid.</v>
      </c>
      <c r="E172" s="137">
        <f t="shared" ref="E172:R172" si="185">IF(E85&gt;0,IF(AND($U85&lt;=E85,E85&lt;=$V85),E85,"excluído*"),"")</f>
        <v>345</v>
      </c>
      <c r="F172" s="137">
        <f t="shared" si="185"/>
        <v>285</v>
      </c>
      <c r="G172" s="137" t="str">
        <f t="shared" si="185"/>
        <v/>
      </c>
      <c r="H172" s="137" t="str">
        <f t="shared" si="185"/>
        <v/>
      </c>
      <c r="I172" s="137" t="str">
        <f t="shared" si="185"/>
        <v/>
      </c>
      <c r="J172" s="137" t="str">
        <f t="shared" si="185"/>
        <v/>
      </c>
      <c r="K172" s="137" t="str">
        <f t="shared" si="185"/>
        <v/>
      </c>
      <c r="L172" s="137" t="str">
        <f t="shared" si="185"/>
        <v/>
      </c>
      <c r="M172" s="137" t="str">
        <f t="shared" si="185"/>
        <v/>
      </c>
      <c r="N172" s="137" t="str">
        <f t="shared" si="185"/>
        <v/>
      </c>
      <c r="O172" s="137" t="str">
        <f t="shared" si="185"/>
        <v/>
      </c>
      <c r="P172" s="137" t="str">
        <f t="shared" si="185"/>
        <v/>
      </c>
      <c r="Q172" s="137" t="str">
        <f t="shared" si="185"/>
        <v/>
      </c>
      <c r="R172" s="137" t="str">
        <f t="shared" si="185"/>
        <v>excluído*</v>
      </c>
      <c r="S172" s="154">
        <f t="shared" si="125"/>
        <v>315</v>
      </c>
      <c r="T172" s="155"/>
      <c r="U172" s="138">
        <f t="shared" si="25"/>
        <v>80640</v>
      </c>
      <c r="V172" s="140"/>
    </row>
    <row r="173" ht="12.75" customHeight="1">
      <c r="C173" s="147"/>
      <c r="D173" s="147"/>
    </row>
    <row r="174" ht="19.5" customHeight="1">
      <c r="A174" s="141" t="s">
        <v>169</v>
      </c>
      <c r="B174" s="156"/>
      <c r="C174" s="157"/>
      <c r="D174" s="157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45">
        <f>SUM(U93:U172)</f>
        <v>1107239.4</v>
      </c>
      <c r="V174" s="146"/>
    </row>
    <row r="175" ht="12.75" customHeight="1">
      <c r="C175" s="147"/>
      <c r="D175" s="147"/>
    </row>
    <row r="176" ht="21.75" customHeight="1">
      <c r="A176" s="141" t="s">
        <v>160</v>
      </c>
      <c r="B176" s="142"/>
      <c r="C176" s="143"/>
      <c r="D176" s="143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2"/>
      <c r="T176" s="142"/>
      <c r="U176" s="145">
        <f>SUM(U93,U95,U98,U113,U115:U120,U172)</f>
        <v>686068.3</v>
      </c>
      <c r="V176" s="146"/>
    </row>
    <row r="177" ht="12.75" customHeight="1">
      <c r="C177" s="147"/>
      <c r="D177" s="14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</row>
    <row r="178" ht="21.75" customHeight="1">
      <c r="A178" s="141" t="s">
        <v>161</v>
      </c>
      <c r="B178" s="142"/>
      <c r="C178" s="143"/>
      <c r="D178" s="143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2"/>
      <c r="T178" s="142"/>
      <c r="U178" s="145">
        <f>SUM(U96:U97,U99:U112,U122:U171)</f>
        <v>421171.1</v>
      </c>
      <c r="V178" s="146"/>
    </row>
  </sheetData>
  <mergeCells count="164">
    <mergeCell ref="S88:T88"/>
    <mergeCell ref="U88:V88"/>
    <mergeCell ref="S89:T89"/>
    <mergeCell ref="U89:V89"/>
    <mergeCell ref="A90:A91"/>
    <mergeCell ref="S90:T90"/>
    <mergeCell ref="U90:V90"/>
    <mergeCell ref="S91:T91"/>
    <mergeCell ref="U91:V91"/>
    <mergeCell ref="S93:T93"/>
    <mergeCell ref="U93:V93"/>
    <mergeCell ref="S95:T95"/>
    <mergeCell ref="U95:V95"/>
    <mergeCell ref="U96:V96"/>
    <mergeCell ref="S96:T96"/>
    <mergeCell ref="S97:T97"/>
    <mergeCell ref="S98:T98"/>
    <mergeCell ref="S99:T99"/>
    <mergeCell ref="S100:T100"/>
    <mergeCell ref="S101:T101"/>
    <mergeCell ref="S102:T102"/>
    <mergeCell ref="U97:V97"/>
    <mergeCell ref="U98:V98"/>
    <mergeCell ref="U99:V99"/>
    <mergeCell ref="U100:V100"/>
    <mergeCell ref="U101:V101"/>
    <mergeCell ref="U102:V102"/>
    <mergeCell ref="U103:V103"/>
    <mergeCell ref="S103:T103"/>
    <mergeCell ref="S104:T104"/>
    <mergeCell ref="S105:T105"/>
    <mergeCell ref="S106:T106"/>
    <mergeCell ref="S107:T107"/>
    <mergeCell ref="S108:T108"/>
    <mergeCell ref="S109:T109"/>
    <mergeCell ref="U111:V111"/>
    <mergeCell ref="U112:V112"/>
    <mergeCell ref="U113:V113"/>
    <mergeCell ref="U115:V115"/>
    <mergeCell ref="U116:V116"/>
    <mergeCell ref="U117:V117"/>
    <mergeCell ref="U118:V118"/>
    <mergeCell ref="U104:V104"/>
    <mergeCell ref="U105:V105"/>
    <mergeCell ref="U106:V106"/>
    <mergeCell ref="U107:V107"/>
    <mergeCell ref="U108:V108"/>
    <mergeCell ref="U109:V109"/>
    <mergeCell ref="U110:V110"/>
    <mergeCell ref="U142:V142"/>
    <mergeCell ref="U143:V143"/>
    <mergeCell ref="U134:V134"/>
    <mergeCell ref="U135:V135"/>
    <mergeCell ref="U136:V136"/>
    <mergeCell ref="U137:V137"/>
    <mergeCell ref="U138:V138"/>
    <mergeCell ref="U139:V139"/>
    <mergeCell ref="U141:V141"/>
    <mergeCell ref="S110:T110"/>
    <mergeCell ref="S111:T111"/>
    <mergeCell ref="S112:T112"/>
    <mergeCell ref="S113:T113"/>
    <mergeCell ref="S115:T115"/>
    <mergeCell ref="S116:T116"/>
    <mergeCell ref="S117:T117"/>
    <mergeCell ref="S118:T118"/>
    <mergeCell ref="S119:T119"/>
    <mergeCell ref="U119:V119"/>
    <mergeCell ref="S120:T120"/>
    <mergeCell ref="U120:V120"/>
    <mergeCell ref="S122:T122"/>
    <mergeCell ref="U122:V122"/>
    <mergeCell ref="S123:T123"/>
    <mergeCell ref="U123:V123"/>
    <mergeCell ref="S124:T124"/>
    <mergeCell ref="U124:V124"/>
    <mergeCell ref="S125:T125"/>
    <mergeCell ref="U125:V125"/>
    <mergeCell ref="U126:V126"/>
    <mergeCell ref="S126:T126"/>
    <mergeCell ref="S127:T127"/>
    <mergeCell ref="S128:T128"/>
    <mergeCell ref="S129:T129"/>
    <mergeCell ref="S130:T130"/>
    <mergeCell ref="S131:T131"/>
    <mergeCell ref="S132:T132"/>
    <mergeCell ref="U127:V127"/>
    <mergeCell ref="U128:V128"/>
    <mergeCell ref="U129:V129"/>
    <mergeCell ref="U130:V130"/>
    <mergeCell ref="U131:V131"/>
    <mergeCell ref="U132:V132"/>
    <mergeCell ref="U133:V133"/>
    <mergeCell ref="S133:T133"/>
    <mergeCell ref="S134:T134"/>
    <mergeCell ref="S135:T135"/>
    <mergeCell ref="S136:T136"/>
    <mergeCell ref="S137:T137"/>
    <mergeCell ref="S138:T138"/>
    <mergeCell ref="S139:T139"/>
    <mergeCell ref="S141:T141"/>
    <mergeCell ref="S142:T142"/>
    <mergeCell ref="S143:T143"/>
    <mergeCell ref="S144:T144"/>
    <mergeCell ref="U144:V144"/>
    <mergeCell ref="S145:T145"/>
    <mergeCell ref="U145:V145"/>
    <mergeCell ref="U171:V171"/>
    <mergeCell ref="U172:V172"/>
    <mergeCell ref="U174:V174"/>
    <mergeCell ref="U176:V176"/>
    <mergeCell ref="U178:V178"/>
    <mergeCell ref="U164:V164"/>
    <mergeCell ref="U165:V165"/>
    <mergeCell ref="U166:V166"/>
    <mergeCell ref="U167:V167"/>
    <mergeCell ref="U168:V168"/>
    <mergeCell ref="U169:V169"/>
    <mergeCell ref="U170:V170"/>
    <mergeCell ref="S146:T146"/>
    <mergeCell ref="U146:V146"/>
    <mergeCell ref="S147:T147"/>
    <mergeCell ref="U147:V147"/>
    <mergeCell ref="S148:T148"/>
    <mergeCell ref="U148:V148"/>
    <mergeCell ref="U149:V149"/>
    <mergeCell ref="S149:T149"/>
    <mergeCell ref="S150:T150"/>
    <mergeCell ref="S151:T151"/>
    <mergeCell ref="S152:T152"/>
    <mergeCell ref="S153:T153"/>
    <mergeCell ref="S154:T154"/>
    <mergeCell ref="S155:T155"/>
    <mergeCell ref="U150:V150"/>
    <mergeCell ref="U151:V151"/>
    <mergeCell ref="U152:V152"/>
    <mergeCell ref="U153:V153"/>
    <mergeCell ref="U154:V154"/>
    <mergeCell ref="U155:V155"/>
    <mergeCell ref="U156:V156"/>
    <mergeCell ref="S156:T156"/>
    <mergeCell ref="S157:T157"/>
    <mergeCell ref="S158:T158"/>
    <mergeCell ref="S159:T159"/>
    <mergeCell ref="S160:T160"/>
    <mergeCell ref="S161:T161"/>
    <mergeCell ref="S162:T162"/>
    <mergeCell ref="U157:V157"/>
    <mergeCell ref="U158:V158"/>
    <mergeCell ref="U159:V159"/>
    <mergeCell ref="U160:V160"/>
    <mergeCell ref="U161:V161"/>
    <mergeCell ref="U162:V162"/>
    <mergeCell ref="U163:V163"/>
    <mergeCell ref="S170:T170"/>
    <mergeCell ref="S171:T171"/>
    <mergeCell ref="S172:T172"/>
    <mergeCell ref="S163:T163"/>
    <mergeCell ref="S164:T164"/>
    <mergeCell ref="S165:T165"/>
    <mergeCell ref="S166:T166"/>
    <mergeCell ref="S167:T167"/>
    <mergeCell ref="S168:T168"/>
    <mergeCell ref="S169:T169"/>
  </mergeCells>
  <printOptions/>
  <pageMargins bottom="0.75" footer="0.0" header="0.0" left="0.7" right="0.7" top="0.75"/>
  <pageSetup orientation="portrait"/>
  <headerFooter>
    <oddHeader>&amp;L&amp;F&amp;R&amp;A</oddHeader>
    <oddFooter>&amp;CCálculo do Desvio Padrão para obtenção do Valor Mínimo e Máximo a serem aceitos na estimativa </oddFooter>
  </headerFooter>
  <rowBreaks count="1" manualBreakCount="1">
    <brk id="86" man="1"/>
  </rowBreaks>
  <colBreaks count="2" manualBreakCount="2">
    <brk man="1"/>
    <brk id="2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14"/>
    <col customWidth="1" min="2" max="2" width="34.14"/>
    <col customWidth="1" min="3" max="3" width="7.14"/>
    <col customWidth="1" min="4" max="4" width="9.14"/>
    <col customWidth="1" min="5" max="7" width="9.0"/>
    <col customWidth="1" min="8" max="8" width="9.14"/>
    <col customWidth="1" min="9" max="10" width="8.71"/>
    <col customWidth="1" min="11" max="19" width="9.0"/>
    <col customWidth="1" min="20" max="20" width="15.57"/>
    <col customWidth="1" min="21" max="21" width="7.43"/>
    <col customWidth="1" min="22" max="22" width="16.71"/>
    <col customWidth="1" min="23" max="23" width="9.57"/>
    <col customWidth="1" min="24" max="29" width="8.0"/>
  </cols>
  <sheetData>
    <row r="1" ht="12.75" customHeight="1">
      <c r="A1" s="6"/>
      <c r="B1" s="7"/>
      <c r="C1" s="8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 t="s">
        <v>11</v>
      </c>
      <c r="W1" s="9" t="s">
        <v>12</v>
      </c>
      <c r="X1" s="67"/>
      <c r="Y1" s="67"/>
      <c r="Z1" s="67"/>
      <c r="AA1" s="67"/>
      <c r="AB1" s="67"/>
      <c r="AC1" s="67"/>
    </row>
    <row r="2" ht="45.0" customHeight="1">
      <c r="A2" s="11" t="s">
        <v>13</v>
      </c>
      <c r="B2" s="12" t="s">
        <v>14</v>
      </c>
      <c r="C2" s="13" t="s">
        <v>15</v>
      </c>
      <c r="D2" s="13" t="s">
        <v>16</v>
      </c>
      <c r="E2" s="14" t="s">
        <v>17</v>
      </c>
      <c r="F2" s="15" t="s">
        <v>164</v>
      </c>
      <c r="G2" s="15" t="s">
        <v>18</v>
      </c>
      <c r="H2" s="14" t="s">
        <v>19</v>
      </c>
      <c r="I2" s="14" t="s">
        <v>20</v>
      </c>
      <c r="J2" s="14" t="s">
        <v>21</v>
      </c>
      <c r="K2" s="15" t="s">
        <v>22</v>
      </c>
      <c r="L2" s="14" t="s">
        <v>23</v>
      </c>
      <c r="M2" s="15" t="s">
        <v>24</v>
      </c>
      <c r="N2" s="14" t="s">
        <v>25</v>
      </c>
      <c r="O2" s="15" t="s">
        <v>26</v>
      </c>
      <c r="P2" s="15" t="s">
        <v>27</v>
      </c>
      <c r="Q2" s="14" t="s">
        <v>28</v>
      </c>
      <c r="R2" s="15" t="s">
        <v>29</v>
      </c>
      <c r="S2" s="15" t="s">
        <v>162</v>
      </c>
      <c r="T2" s="12" t="s">
        <v>31</v>
      </c>
      <c r="U2" s="12" t="s">
        <v>32</v>
      </c>
      <c r="V2" s="12" t="s">
        <v>33</v>
      </c>
      <c r="W2" s="16" t="s">
        <v>33</v>
      </c>
      <c r="X2" s="67"/>
      <c r="Y2" s="67"/>
      <c r="Z2" s="67"/>
      <c r="AA2" s="67"/>
      <c r="AB2" s="67"/>
      <c r="AC2" s="67"/>
    </row>
    <row r="3" ht="12.75" customHeight="1">
      <c r="A3" s="11"/>
      <c r="B3" s="12"/>
      <c r="C3" s="17"/>
      <c r="D3" s="18"/>
      <c r="E3" s="12"/>
      <c r="F3" s="12"/>
      <c r="G3" s="12"/>
      <c r="H3" s="12"/>
      <c r="I3" s="12"/>
      <c r="J3" s="12"/>
      <c r="K3" s="12"/>
      <c r="L3" s="14"/>
      <c r="M3" s="12"/>
      <c r="N3" s="12"/>
      <c r="O3" s="12"/>
      <c r="P3" s="12"/>
      <c r="Q3" s="12"/>
      <c r="R3" s="12"/>
      <c r="S3" s="12"/>
      <c r="T3" s="12" t="s">
        <v>34</v>
      </c>
      <c r="U3" s="12" t="s">
        <v>35</v>
      </c>
      <c r="V3" s="12" t="s">
        <v>36</v>
      </c>
      <c r="W3" s="16" t="s">
        <v>37</v>
      </c>
      <c r="X3" s="67"/>
      <c r="Y3" s="67"/>
      <c r="Z3" s="67"/>
      <c r="AA3" s="67"/>
      <c r="AB3" s="67"/>
      <c r="AC3" s="67"/>
    </row>
    <row r="4" ht="20.25" customHeight="1">
      <c r="A4" s="19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 t="s">
        <v>38</v>
      </c>
      <c r="W4" s="22" t="s">
        <v>38</v>
      </c>
      <c r="X4" s="67"/>
      <c r="Y4" s="67"/>
      <c r="Z4" s="67"/>
      <c r="AA4" s="67"/>
      <c r="AB4" s="67"/>
      <c r="AC4" s="67"/>
    </row>
    <row r="5">
      <c r="A5" s="23">
        <v>1.0</v>
      </c>
      <c r="B5" s="24" t="s">
        <v>39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6"/>
      <c r="X5" s="67"/>
      <c r="Y5" s="67"/>
      <c r="Z5" s="67"/>
      <c r="AA5" s="67"/>
      <c r="AB5" s="67"/>
      <c r="AC5" s="67"/>
    </row>
    <row r="6">
      <c r="A6" s="28">
        <v>43831.0</v>
      </c>
      <c r="B6" s="29" t="s">
        <v>40</v>
      </c>
      <c r="C6" s="30">
        <v>180.0</v>
      </c>
      <c r="D6" s="31" t="s">
        <v>41</v>
      </c>
      <c r="E6" s="32">
        <v>1300.0</v>
      </c>
      <c r="F6" s="33">
        <v>1650.0</v>
      </c>
      <c r="G6" s="33">
        <v>450.0</v>
      </c>
      <c r="H6" s="33"/>
      <c r="I6" s="33"/>
      <c r="J6" s="33"/>
      <c r="K6" s="33">
        <v>654.07</v>
      </c>
      <c r="L6" s="33">
        <v>593.21</v>
      </c>
      <c r="M6" s="33">
        <v>563.65</v>
      </c>
      <c r="N6" s="33">
        <v>520.14</v>
      </c>
      <c r="O6" s="33">
        <v>489.44</v>
      </c>
      <c r="P6" s="33">
        <v>452.02</v>
      </c>
      <c r="Q6" s="33">
        <v>448.51</v>
      </c>
      <c r="R6" s="33">
        <v>414.9</v>
      </c>
      <c r="S6" s="48">
        <v>256.41</v>
      </c>
      <c r="T6" s="34">
        <f>IF(SUM(E6:S6)&gt;0,ROUND(AVERAGE(E6:S6),2),"")</f>
        <v>649.36</v>
      </c>
      <c r="U6" s="34">
        <f>IF(COUNTA(E6:S6)=1,T6,(IF(SUM(E6:S6)&gt;0,ROUND(STDEV(E6:S6),2),"")))</f>
        <v>405.17</v>
      </c>
      <c r="V6" s="35">
        <f>IF(SUM(T6:U6)&gt;0,T6-U6,"")</f>
        <v>244.19</v>
      </c>
      <c r="W6" s="36">
        <f>IF(SUM(T6:U6)&gt;0,SUM(T6:U6),"")</f>
        <v>1054.53</v>
      </c>
    </row>
    <row r="7">
      <c r="A7" s="38">
        <v>2.0</v>
      </c>
      <c r="B7" s="39" t="s">
        <v>43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40"/>
    </row>
    <row r="8">
      <c r="A8" s="28">
        <v>43832.0</v>
      </c>
      <c r="B8" s="42" t="s">
        <v>44</v>
      </c>
      <c r="C8" s="30">
        <v>35.0</v>
      </c>
      <c r="D8" s="31" t="s">
        <v>41</v>
      </c>
      <c r="E8" s="43">
        <v>1200.0</v>
      </c>
      <c r="F8" s="43">
        <v>800.0</v>
      </c>
      <c r="G8" s="43">
        <v>800.0</v>
      </c>
      <c r="H8" s="44"/>
      <c r="I8" s="44"/>
      <c r="J8" s="44"/>
      <c r="K8" s="45">
        <v>1350.0</v>
      </c>
      <c r="L8" s="45">
        <v>1000.0</v>
      </c>
      <c r="M8" s="45">
        <v>960.0</v>
      </c>
      <c r="N8" s="45">
        <v>1590.0</v>
      </c>
      <c r="O8" s="45">
        <v>887.86</v>
      </c>
      <c r="P8" s="45">
        <v>1168.0</v>
      </c>
      <c r="Q8" s="45">
        <v>1450.0</v>
      </c>
      <c r="R8" s="45"/>
      <c r="S8" s="45">
        <v>882.38</v>
      </c>
      <c r="T8" s="34">
        <f t="shared" ref="T8:T26" si="1">IF(SUM(E8:S8)&gt;0,ROUND(AVERAGE(E8:S8),2),"")</f>
        <v>1098.93</v>
      </c>
      <c r="U8" s="34">
        <f t="shared" ref="U8:U26" si="2">IF(COUNTA(E8:S8)=1,T8,(IF(SUM(E8:S8)&gt;0,ROUND(STDEV(E8:S8),2),"")))</f>
        <v>272.34</v>
      </c>
      <c r="V8" s="35">
        <f t="shared" ref="V8:V26" si="3">IF(SUM(T8:U8)&gt;0,T8-U8,"")</f>
        <v>826.59</v>
      </c>
      <c r="W8" s="36">
        <f t="shared" ref="W8:W26" si="4">IF(SUM(T8:U8)&gt;0,SUM(T8:U8),"")</f>
        <v>1371.27</v>
      </c>
    </row>
    <row r="9">
      <c r="A9" s="28">
        <v>43863.0</v>
      </c>
      <c r="B9" s="42" t="s">
        <v>45</v>
      </c>
      <c r="C9" s="30">
        <v>35.0</v>
      </c>
      <c r="D9" s="31" t="s">
        <v>41</v>
      </c>
      <c r="E9" s="43">
        <v>980.8</v>
      </c>
      <c r="F9" s="43">
        <v>400.0</v>
      </c>
      <c r="G9" s="43">
        <v>650.0</v>
      </c>
      <c r="H9" s="43">
        <v>408.95</v>
      </c>
      <c r="I9" s="43">
        <v>616.75</v>
      </c>
      <c r="J9" s="43">
        <v>542.06</v>
      </c>
      <c r="K9" s="45">
        <v>1200.0</v>
      </c>
      <c r="L9" s="45"/>
      <c r="M9" s="45"/>
      <c r="N9" s="45"/>
      <c r="O9" s="45"/>
      <c r="P9" s="45"/>
      <c r="Q9" s="45"/>
      <c r="R9" s="45"/>
      <c r="S9" s="45">
        <v>504.08</v>
      </c>
      <c r="T9" s="34">
        <f t="shared" si="1"/>
        <v>662.83</v>
      </c>
      <c r="U9" s="34">
        <f t="shared" si="2"/>
        <v>284.17</v>
      </c>
      <c r="V9" s="35">
        <f t="shared" si="3"/>
        <v>378.66</v>
      </c>
      <c r="W9" s="36">
        <f t="shared" si="4"/>
        <v>947</v>
      </c>
    </row>
    <row r="10">
      <c r="A10" s="28">
        <v>43892.0</v>
      </c>
      <c r="B10" s="42" t="s">
        <v>47</v>
      </c>
      <c r="C10" s="30">
        <v>30.0</v>
      </c>
      <c r="D10" s="31" t="s">
        <v>41</v>
      </c>
      <c r="E10" s="43">
        <v>800.0</v>
      </c>
      <c r="F10" s="43">
        <v>360.0</v>
      </c>
      <c r="G10" s="43">
        <v>725.0</v>
      </c>
      <c r="H10" s="43">
        <v>680.0</v>
      </c>
      <c r="I10" s="43">
        <v>613.95</v>
      </c>
      <c r="J10" s="43">
        <v>740.75</v>
      </c>
      <c r="K10" s="45">
        <v>1328.99</v>
      </c>
      <c r="L10" s="45">
        <v>1200.0</v>
      </c>
      <c r="M10" s="45">
        <v>612.0</v>
      </c>
      <c r="N10" s="45">
        <v>579.2</v>
      </c>
      <c r="O10" s="45">
        <v>769.69</v>
      </c>
      <c r="P10" s="45">
        <v>1980.0</v>
      </c>
      <c r="Q10" s="45"/>
      <c r="R10" s="45"/>
      <c r="S10" s="45">
        <v>773.47</v>
      </c>
      <c r="T10" s="34">
        <f t="shared" si="1"/>
        <v>858.7</v>
      </c>
      <c r="U10" s="34">
        <f t="shared" si="2"/>
        <v>420.8</v>
      </c>
      <c r="V10" s="35">
        <f t="shared" si="3"/>
        <v>437.9</v>
      </c>
      <c r="W10" s="36">
        <f t="shared" si="4"/>
        <v>1279.5</v>
      </c>
    </row>
    <row r="11">
      <c r="A11" s="28">
        <v>43923.0</v>
      </c>
      <c r="B11" s="42" t="s">
        <v>48</v>
      </c>
      <c r="C11" s="30">
        <v>200.0</v>
      </c>
      <c r="D11" s="46" t="s">
        <v>49</v>
      </c>
      <c r="E11" s="43">
        <v>120.0</v>
      </c>
      <c r="F11" s="43">
        <v>130.0</v>
      </c>
      <c r="G11" s="43">
        <v>150.0</v>
      </c>
      <c r="H11" s="44"/>
      <c r="I11" s="44"/>
      <c r="J11" s="44"/>
      <c r="K11" s="45">
        <v>166.67</v>
      </c>
      <c r="L11" s="45">
        <v>274.5</v>
      </c>
      <c r="M11" s="45">
        <v>252.0</v>
      </c>
      <c r="N11" s="45"/>
      <c r="O11" s="45"/>
      <c r="P11" s="45"/>
      <c r="Q11" s="45"/>
      <c r="R11" s="45"/>
      <c r="S11" s="45">
        <v>118.22</v>
      </c>
      <c r="T11" s="34">
        <f t="shared" si="1"/>
        <v>173.06</v>
      </c>
      <c r="U11" s="34">
        <f t="shared" si="2"/>
        <v>64.25</v>
      </c>
      <c r="V11" s="35">
        <f t="shared" si="3"/>
        <v>108.81</v>
      </c>
      <c r="W11" s="36">
        <f t="shared" si="4"/>
        <v>237.31</v>
      </c>
    </row>
    <row r="12">
      <c r="A12" s="28">
        <v>43953.0</v>
      </c>
      <c r="B12" s="42" t="s">
        <v>50</v>
      </c>
      <c r="C12" s="30">
        <v>100.0</v>
      </c>
      <c r="D12" s="46" t="s">
        <v>49</v>
      </c>
      <c r="E12" s="43">
        <v>4.5</v>
      </c>
      <c r="F12" s="43">
        <v>3.0</v>
      </c>
      <c r="G12" s="43">
        <v>3.5</v>
      </c>
      <c r="H12" s="43">
        <v>3.5</v>
      </c>
      <c r="I12" s="43"/>
      <c r="J12" s="44"/>
      <c r="K12" s="45"/>
      <c r="L12" s="45"/>
      <c r="M12" s="45"/>
      <c r="N12" s="45"/>
      <c r="O12" s="45"/>
      <c r="P12" s="45"/>
      <c r="Q12" s="45"/>
      <c r="R12" s="45"/>
      <c r="S12" s="45">
        <v>2.98</v>
      </c>
      <c r="T12" s="34">
        <f t="shared" si="1"/>
        <v>3.5</v>
      </c>
      <c r="U12" s="34">
        <f t="shared" si="2"/>
        <v>0.62</v>
      </c>
      <c r="V12" s="35">
        <f t="shared" si="3"/>
        <v>2.88</v>
      </c>
      <c r="W12" s="36">
        <f t="shared" si="4"/>
        <v>4.12</v>
      </c>
    </row>
    <row r="13">
      <c r="A13" s="28">
        <v>43984.0</v>
      </c>
      <c r="B13" s="42" t="s">
        <v>51</v>
      </c>
      <c r="C13" s="30">
        <v>100.0</v>
      </c>
      <c r="D13" s="46" t="s">
        <v>49</v>
      </c>
      <c r="E13" s="43">
        <v>6.7</v>
      </c>
      <c r="F13" s="43">
        <v>5.0</v>
      </c>
      <c r="G13" s="43">
        <v>3.55</v>
      </c>
      <c r="H13" s="43">
        <v>4.4</v>
      </c>
      <c r="I13" s="44"/>
      <c r="J13" s="44"/>
      <c r="K13" s="45">
        <v>5.63</v>
      </c>
      <c r="L13" s="45">
        <v>5.49</v>
      </c>
      <c r="M13" s="45">
        <v>3.0</v>
      </c>
      <c r="N13" s="45"/>
      <c r="O13" s="45"/>
      <c r="P13" s="45"/>
      <c r="Q13" s="45"/>
      <c r="R13" s="45"/>
      <c r="S13" s="45">
        <v>6.2</v>
      </c>
      <c r="T13" s="34">
        <f t="shared" si="1"/>
        <v>5</v>
      </c>
      <c r="U13" s="34">
        <f t="shared" si="2"/>
        <v>1.28</v>
      </c>
      <c r="V13" s="35">
        <f t="shared" si="3"/>
        <v>3.72</v>
      </c>
      <c r="W13" s="36">
        <f t="shared" si="4"/>
        <v>6.28</v>
      </c>
    </row>
    <row r="14">
      <c r="A14" s="28">
        <v>44014.0</v>
      </c>
      <c r="B14" s="42" t="s">
        <v>52</v>
      </c>
      <c r="C14" s="30">
        <v>100.0</v>
      </c>
      <c r="D14" s="46" t="s">
        <v>49</v>
      </c>
      <c r="E14" s="43">
        <v>19.5</v>
      </c>
      <c r="F14" s="43">
        <v>12.0</v>
      </c>
      <c r="G14" s="43">
        <v>3.85</v>
      </c>
      <c r="H14" s="43">
        <v>3.7</v>
      </c>
      <c r="I14" s="43"/>
      <c r="J14" s="44"/>
      <c r="K14" s="45">
        <v>6.47</v>
      </c>
      <c r="L14" s="45">
        <v>6.49</v>
      </c>
      <c r="M14" s="45"/>
      <c r="N14" s="45"/>
      <c r="O14" s="45"/>
      <c r="P14" s="45"/>
      <c r="Q14" s="45"/>
      <c r="R14" s="45"/>
      <c r="S14" s="45">
        <v>20.55</v>
      </c>
      <c r="T14" s="34">
        <f t="shared" si="1"/>
        <v>10.37</v>
      </c>
      <c r="U14" s="34">
        <f t="shared" si="2"/>
        <v>7.15</v>
      </c>
      <c r="V14" s="35">
        <f t="shared" si="3"/>
        <v>3.22</v>
      </c>
      <c r="W14" s="36">
        <f t="shared" si="4"/>
        <v>17.52</v>
      </c>
    </row>
    <row r="15">
      <c r="A15" s="28">
        <v>44045.0</v>
      </c>
      <c r="B15" s="42" t="s">
        <v>53</v>
      </c>
      <c r="C15" s="30">
        <v>100.0</v>
      </c>
      <c r="D15" s="46" t="s">
        <v>49</v>
      </c>
      <c r="E15" s="43">
        <v>17.0</v>
      </c>
      <c r="F15" s="43">
        <v>8.0</v>
      </c>
      <c r="G15" s="43">
        <v>4.2</v>
      </c>
      <c r="H15" s="44"/>
      <c r="I15" s="44"/>
      <c r="J15" s="44"/>
      <c r="K15" s="45"/>
      <c r="L15" s="45"/>
      <c r="M15" s="45"/>
      <c r="N15" s="45"/>
      <c r="O15" s="45"/>
      <c r="P15" s="45"/>
      <c r="Q15" s="45"/>
      <c r="R15" s="45"/>
      <c r="S15" s="45">
        <v>10.15</v>
      </c>
      <c r="T15" s="34">
        <f t="shared" si="1"/>
        <v>9.84</v>
      </c>
      <c r="U15" s="34">
        <f t="shared" si="2"/>
        <v>5.37</v>
      </c>
      <c r="V15" s="35">
        <f t="shared" si="3"/>
        <v>4.47</v>
      </c>
      <c r="W15" s="36">
        <f t="shared" si="4"/>
        <v>15.21</v>
      </c>
    </row>
    <row r="16">
      <c r="A16" s="28">
        <v>44076.0</v>
      </c>
      <c r="B16" s="42" t="s">
        <v>54</v>
      </c>
      <c r="C16" s="30">
        <v>100.0</v>
      </c>
      <c r="D16" s="46" t="s">
        <v>49</v>
      </c>
      <c r="E16" s="43">
        <v>18.5</v>
      </c>
      <c r="F16" s="43">
        <v>10.0</v>
      </c>
      <c r="G16" s="43">
        <v>4.25</v>
      </c>
      <c r="H16" s="43">
        <v>3.75</v>
      </c>
      <c r="I16" s="43"/>
      <c r="J16" s="44"/>
      <c r="K16" s="45"/>
      <c r="L16" s="45"/>
      <c r="M16" s="45"/>
      <c r="N16" s="45"/>
      <c r="O16" s="45"/>
      <c r="P16" s="45"/>
      <c r="Q16" s="45"/>
      <c r="R16" s="45"/>
      <c r="S16" s="45">
        <v>12.0</v>
      </c>
      <c r="T16" s="34">
        <f t="shared" si="1"/>
        <v>9.7</v>
      </c>
      <c r="U16" s="34">
        <f t="shared" si="2"/>
        <v>6.08</v>
      </c>
      <c r="V16" s="35">
        <f t="shared" si="3"/>
        <v>3.62</v>
      </c>
      <c r="W16" s="36">
        <f t="shared" si="4"/>
        <v>15.78</v>
      </c>
    </row>
    <row r="17">
      <c r="A17" s="28">
        <v>44106.0</v>
      </c>
      <c r="B17" s="42" t="s">
        <v>55</v>
      </c>
      <c r="C17" s="30">
        <v>100.0</v>
      </c>
      <c r="D17" s="46" t="s">
        <v>49</v>
      </c>
      <c r="E17" s="43">
        <v>15.5</v>
      </c>
      <c r="F17" s="43">
        <v>17.0</v>
      </c>
      <c r="G17" s="43">
        <v>42.5</v>
      </c>
      <c r="H17" s="43">
        <v>15.14</v>
      </c>
      <c r="I17" s="43">
        <v>12.52</v>
      </c>
      <c r="J17" s="43">
        <v>13.27</v>
      </c>
      <c r="K17" s="45"/>
      <c r="L17" s="45"/>
      <c r="M17" s="45"/>
      <c r="N17" s="45"/>
      <c r="O17" s="45"/>
      <c r="P17" s="45"/>
      <c r="Q17" s="45"/>
      <c r="R17" s="45"/>
      <c r="S17" s="45">
        <v>21.54</v>
      </c>
      <c r="T17" s="34">
        <f t="shared" si="1"/>
        <v>19.64</v>
      </c>
      <c r="U17" s="34">
        <f t="shared" si="2"/>
        <v>10.5</v>
      </c>
      <c r="V17" s="35">
        <f t="shared" si="3"/>
        <v>9.14</v>
      </c>
      <c r="W17" s="36">
        <f t="shared" si="4"/>
        <v>30.14</v>
      </c>
    </row>
    <row r="18">
      <c r="A18" s="28">
        <v>44137.0</v>
      </c>
      <c r="B18" s="42" t="s">
        <v>56</v>
      </c>
      <c r="C18" s="30">
        <v>100.0</v>
      </c>
      <c r="D18" s="46" t="s">
        <v>49</v>
      </c>
      <c r="E18" s="43">
        <v>43.5</v>
      </c>
      <c r="F18" s="43">
        <v>21.0</v>
      </c>
      <c r="G18" s="43">
        <v>42.5</v>
      </c>
      <c r="H18" s="43">
        <v>9.39</v>
      </c>
      <c r="I18" s="43">
        <v>9.8</v>
      </c>
      <c r="J18" s="44"/>
      <c r="K18" s="45"/>
      <c r="L18" s="45"/>
      <c r="M18" s="45"/>
      <c r="N18" s="45"/>
      <c r="O18" s="45"/>
      <c r="P18" s="45"/>
      <c r="Q18" s="45"/>
      <c r="R18" s="45"/>
      <c r="S18" s="45">
        <v>26.19</v>
      </c>
      <c r="T18" s="34">
        <f t="shared" si="1"/>
        <v>25.4</v>
      </c>
      <c r="U18" s="34">
        <f t="shared" si="2"/>
        <v>15.1</v>
      </c>
      <c r="V18" s="35">
        <f t="shared" si="3"/>
        <v>10.3</v>
      </c>
      <c r="W18" s="36">
        <f t="shared" si="4"/>
        <v>40.5</v>
      </c>
    </row>
    <row r="19">
      <c r="A19" s="28">
        <v>44167.0</v>
      </c>
      <c r="B19" s="42" t="s">
        <v>57</v>
      </c>
      <c r="C19" s="30">
        <v>100.0</v>
      </c>
      <c r="D19" s="46" t="s">
        <v>49</v>
      </c>
      <c r="E19" s="43">
        <v>35.8</v>
      </c>
      <c r="F19" s="43">
        <v>18.0</v>
      </c>
      <c r="G19" s="43">
        <v>42.5</v>
      </c>
      <c r="H19" s="43">
        <v>15.14</v>
      </c>
      <c r="I19" s="43">
        <v>12.52</v>
      </c>
      <c r="J19" s="43">
        <v>13.27</v>
      </c>
      <c r="K19" s="45"/>
      <c r="L19" s="45"/>
      <c r="M19" s="45"/>
      <c r="N19" s="45"/>
      <c r="O19" s="45"/>
      <c r="P19" s="45"/>
      <c r="Q19" s="45"/>
      <c r="R19" s="45"/>
      <c r="S19" s="45">
        <v>20.65</v>
      </c>
      <c r="T19" s="34">
        <f t="shared" si="1"/>
        <v>22.55</v>
      </c>
      <c r="U19" s="34">
        <f t="shared" si="2"/>
        <v>11.83</v>
      </c>
      <c r="V19" s="35">
        <f t="shared" si="3"/>
        <v>10.72</v>
      </c>
      <c r="W19" s="36">
        <f t="shared" si="4"/>
        <v>34.38</v>
      </c>
    </row>
    <row r="20">
      <c r="A20" s="47" t="s">
        <v>58</v>
      </c>
      <c r="B20" s="42" t="s">
        <v>59</v>
      </c>
      <c r="C20" s="30">
        <v>100.0</v>
      </c>
      <c r="D20" s="46" t="s">
        <v>49</v>
      </c>
      <c r="E20" s="43">
        <v>42.8</v>
      </c>
      <c r="F20" s="43">
        <v>26.0</v>
      </c>
      <c r="G20" s="43">
        <v>42.5</v>
      </c>
      <c r="H20" s="43">
        <v>17.0</v>
      </c>
      <c r="I20" s="43">
        <v>16.07</v>
      </c>
      <c r="J20" s="43">
        <v>15.94</v>
      </c>
      <c r="K20" s="45"/>
      <c r="L20" s="45"/>
      <c r="M20" s="45"/>
      <c r="N20" s="45"/>
      <c r="O20" s="45"/>
      <c r="P20" s="45"/>
      <c r="Q20" s="45"/>
      <c r="R20" s="45"/>
      <c r="S20" s="45">
        <v>31.8</v>
      </c>
      <c r="T20" s="34">
        <f t="shared" si="1"/>
        <v>27.44</v>
      </c>
      <c r="U20" s="34">
        <f t="shared" si="2"/>
        <v>11.93</v>
      </c>
      <c r="V20" s="35">
        <f t="shared" si="3"/>
        <v>15.51</v>
      </c>
      <c r="W20" s="36">
        <f t="shared" si="4"/>
        <v>39.37</v>
      </c>
    </row>
    <row r="21">
      <c r="A21" s="47" t="s">
        <v>60</v>
      </c>
      <c r="B21" s="42" t="s">
        <v>61</v>
      </c>
      <c r="C21" s="30">
        <v>100.0</v>
      </c>
      <c r="D21" s="46" t="s">
        <v>49</v>
      </c>
      <c r="E21" s="43">
        <v>47.9</v>
      </c>
      <c r="F21" s="43">
        <v>30.0</v>
      </c>
      <c r="G21" s="43">
        <v>42.5</v>
      </c>
      <c r="H21" s="43">
        <v>19.2</v>
      </c>
      <c r="I21" s="43">
        <v>19.94</v>
      </c>
      <c r="J21" s="44"/>
      <c r="K21" s="45"/>
      <c r="L21" s="45"/>
      <c r="M21" s="45"/>
      <c r="N21" s="45"/>
      <c r="O21" s="45"/>
      <c r="P21" s="45"/>
      <c r="Q21" s="45"/>
      <c r="R21" s="45"/>
      <c r="S21" s="45">
        <v>34.2</v>
      </c>
      <c r="T21" s="34">
        <f t="shared" si="1"/>
        <v>32.29</v>
      </c>
      <c r="U21" s="34">
        <f t="shared" si="2"/>
        <v>11.67</v>
      </c>
      <c r="V21" s="35">
        <f t="shared" si="3"/>
        <v>20.62</v>
      </c>
      <c r="W21" s="36">
        <f t="shared" si="4"/>
        <v>43.96</v>
      </c>
    </row>
    <row r="22">
      <c r="A22" s="47" t="s">
        <v>62</v>
      </c>
      <c r="B22" s="42" t="s">
        <v>63</v>
      </c>
      <c r="C22" s="30">
        <v>10.0</v>
      </c>
      <c r="D22" s="31" t="s">
        <v>41</v>
      </c>
      <c r="E22" s="43">
        <v>760.0</v>
      </c>
      <c r="F22" s="43">
        <v>550.0</v>
      </c>
      <c r="G22" s="43">
        <v>520.0</v>
      </c>
      <c r="H22" s="43">
        <v>492.1</v>
      </c>
      <c r="I22" s="43">
        <v>462.0</v>
      </c>
      <c r="J22" s="43">
        <v>462.0</v>
      </c>
      <c r="K22" s="45">
        <v>540.0</v>
      </c>
      <c r="L22" s="45">
        <v>762.0</v>
      </c>
      <c r="M22" s="45"/>
      <c r="N22" s="45"/>
      <c r="O22" s="45"/>
      <c r="P22" s="45"/>
      <c r="Q22" s="45"/>
      <c r="R22" s="45"/>
      <c r="S22" s="45">
        <v>576.37</v>
      </c>
      <c r="T22" s="34">
        <f t="shared" si="1"/>
        <v>569.39</v>
      </c>
      <c r="U22" s="34">
        <f t="shared" si="2"/>
        <v>115.22</v>
      </c>
      <c r="V22" s="35">
        <f t="shared" si="3"/>
        <v>454.17</v>
      </c>
      <c r="W22" s="36">
        <f t="shared" si="4"/>
        <v>684.61</v>
      </c>
    </row>
    <row r="23">
      <c r="A23" s="47" t="s">
        <v>64</v>
      </c>
      <c r="B23" s="42" t="s">
        <v>65</v>
      </c>
      <c r="C23" s="30">
        <v>10.0</v>
      </c>
      <c r="D23" s="31" t="s">
        <v>41</v>
      </c>
      <c r="E23" s="43">
        <v>830.0</v>
      </c>
      <c r="F23" s="43">
        <v>630.0</v>
      </c>
      <c r="G23" s="43">
        <v>580.0</v>
      </c>
      <c r="H23" s="43">
        <v>454.99</v>
      </c>
      <c r="I23" s="43">
        <v>595.0</v>
      </c>
      <c r="J23" s="43">
        <v>595.0</v>
      </c>
      <c r="K23" s="45">
        <v>540.0</v>
      </c>
      <c r="L23" s="45">
        <v>762.0</v>
      </c>
      <c r="M23" s="45">
        <v>1650.0</v>
      </c>
      <c r="N23" s="45"/>
      <c r="O23" s="45"/>
      <c r="P23" s="45"/>
      <c r="Q23" s="45"/>
      <c r="R23" s="45"/>
      <c r="S23" s="45">
        <v>887.69</v>
      </c>
      <c r="T23" s="34">
        <f t="shared" si="1"/>
        <v>752.47</v>
      </c>
      <c r="U23" s="34">
        <f t="shared" si="2"/>
        <v>342.85</v>
      </c>
      <c r="V23" s="35">
        <f t="shared" si="3"/>
        <v>409.62</v>
      </c>
      <c r="W23" s="36">
        <f t="shared" si="4"/>
        <v>1095.32</v>
      </c>
    </row>
    <row r="24">
      <c r="A24" s="47" t="s">
        <v>66</v>
      </c>
      <c r="B24" s="42" t="s">
        <v>67</v>
      </c>
      <c r="C24" s="30">
        <v>30.0</v>
      </c>
      <c r="D24" s="31" t="s">
        <v>41</v>
      </c>
      <c r="E24" s="43">
        <v>80.0</v>
      </c>
      <c r="F24" s="43">
        <v>70.0</v>
      </c>
      <c r="G24" s="43">
        <v>35.5</v>
      </c>
      <c r="H24" s="43">
        <v>47.99</v>
      </c>
      <c r="I24" s="43">
        <v>34.99</v>
      </c>
      <c r="J24" s="43">
        <v>57.99</v>
      </c>
      <c r="K24" s="45">
        <v>71.61</v>
      </c>
      <c r="L24" s="45">
        <v>108.6</v>
      </c>
      <c r="M24" s="45">
        <v>88.94</v>
      </c>
      <c r="N24" s="45">
        <v>119.21</v>
      </c>
      <c r="O24" s="45">
        <v>64.0</v>
      </c>
      <c r="P24" s="45">
        <v>70.99</v>
      </c>
      <c r="Q24" s="45"/>
      <c r="R24" s="45"/>
      <c r="S24" s="45">
        <v>72.53</v>
      </c>
      <c r="T24" s="34">
        <f t="shared" si="1"/>
        <v>70.95</v>
      </c>
      <c r="U24" s="34">
        <f t="shared" si="2"/>
        <v>24.92</v>
      </c>
      <c r="V24" s="35">
        <f t="shared" si="3"/>
        <v>46.03</v>
      </c>
      <c r="W24" s="36">
        <f t="shared" si="4"/>
        <v>95.87</v>
      </c>
    </row>
    <row r="25">
      <c r="A25" s="47" t="s">
        <v>68</v>
      </c>
      <c r="B25" s="42" t="s">
        <v>69</v>
      </c>
      <c r="C25" s="30">
        <v>30.0</v>
      </c>
      <c r="D25" s="31" t="s">
        <v>41</v>
      </c>
      <c r="E25" s="43">
        <v>40.5</v>
      </c>
      <c r="F25" s="43">
        <v>25.0</v>
      </c>
      <c r="G25" s="43">
        <v>8.5</v>
      </c>
      <c r="H25" s="43">
        <v>6.04</v>
      </c>
      <c r="I25" s="43">
        <v>4.69</v>
      </c>
      <c r="J25" s="43">
        <v>5.22</v>
      </c>
      <c r="K25" s="45">
        <v>53.15</v>
      </c>
      <c r="L25" s="45">
        <v>67.0</v>
      </c>
      <c r="M25" s="45">
        <v>8.0</v>
      </c>
      <c r="N25" s="45">
        <v>23.62</v>
      </c>
      <c r="O25" s="45"/>
      <c r="P25" s="45"/>
      <c r="Q25" s="45"/>
      <c r="R25" s="45"/>
      <c r="S25" s="45">
        <v>28.67</v>
      </c>
      <c r="T25" s="34">
        <f t="shared" si="1"/>
        <v>24.58</v>
      </c>
      <c r="U25" s="34">
        <f t="shared" si="2"/>
        <v>21.29</v>
      </c>
      <c r="V25" s="35">
        <f t="shared" si="3"/>
        <v>3.29</v>
      </c>
      <c r="W25" s="36">
        <f t="shared" si="4"/>
        <v>45.87</v>
      </c>
    </row>
    <row r="26">
      <c r="A26" s="47" t="s">
        <v>70</v>
      </c>
      <c r="B26" s="42" t="s">
        <v>71</v>
      </c>
      <c r="C26" s="30">
        <v>35.0</v>
      </c>
      <c r="D26" s="31" t="s">
        <v>41</v>
      </c>
      <c r="E26" s="33">
        <v>317.0</v>
      </c>
      <c r="F26" s="33">
        <v>130.0</v>
      </c>
      <c r="G26" s="33">
        <v>150.0</v>
      </c>
      <c r="H26" s="49"/>
      <c r="I26" s="49"/>
      <c r="J26" s="49"/>
      <c r="K26" s="48"/>
      <c r="L26" s="48"/>
      <c r="M26" s="48"/>
      <c r="N26" s="48"/>
      <c r="O26" s="48"/>
      <c r="P26" s="48"/>
      <c r="Q26" s="48"/>
      <c r="R26" s="48"/>
      <c r="S26" s="48">
        <v>407.22</v>
      </c>
      <c r="T26" s="34">
        <f t="shared" si="1"/>
        <v>251.06</v>
      </c>
      <c r="U26" s="34">
        <f t="shared" si="2"/>
        <v>133.67</v>
      </c>
      <c r="V26" s="35">
        <f t="shared" si="3"/>
        <v>117.39</v>
      </c>
      <c r="W26" s="36">
        <f t="shared" si="4"/>
        <v>384.73</v>
      </c>
    </row>
    <row r="27">
      <c r="A27" s="38">
        <v>3.0</v>
      </c>
      <c r="B27" s="50" t="s">
        <v>72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40"/>
    </row>
    <row r="28">
      <c r="A28" s="28">
        <v>43833.0</v>
      </c>
      <c r="B28" s="42" t="s">
        <v>73</v>
      </c>
      <c r="C28" s="30">
        <v>291.0</v>
      </c>
      <c r="D28" s="31" t="s">
        <v>41</v>
      </c>
      <c r="E28" s="43">
        <v>760.0</v>
      </c>
      <c r="F28" s="43">
        <v>188.0</v>
      </c>
      <c r="G28" s="43">
        <v>380.0</v>
      </c>
      <c r="H28" s="44"/>
      <c r="I28" s="44"/>
      <c r="J28" s="44"/>
      <c r="K28" s="45">
        <v>570.0</v>
      </c>
      <c r="L28" s="45">
        <v>750.0</v>
      </c>
      <c r="M28" s="45">
        <v>230.0</v>
      </c>
      <c r="N28" s="45">
        <v>250.0</v>
      </c>
      <c r="O28" s="45">
        <v>900.0</v>
      </c>
      <c r="P28" s="45">
        <v>550.0</v>
      </c>
      <c r="Q28" s="45">
        <v>570.0</v>
      </c>
      <c r="R28" s="45">
        <v>950.0</v>
      </c>
      <c r="S28" s="45">
        <v>248.5</v>
      </c>
      <c r="T28" s="34">
        <f t="shared" ref="T28:T33" si="5">IF(SUM(E28:S28)&gt;0,ROUND(AVERAGE(E28:S28),2),"")</f>
        <v>528.88</v>
      </c>
      <c r="U28" s="34">
        <f t="shared" ref="U28:U33" si="6">IF(COUNTA(E28:S28)=1,T28,(IF(SUM(E28:S28)&gt;0,ROUND(STDEV(E28:S28),2),"")))</f>
        <v>270.57</v>
      </c>
      <c r="V28" s="35">
        <f t="shared" ref="V28:V33" si="7">IF(SUM(T28:U28)&gt;0,T28-U28,"")</f>
        <v>258.31</v>
      </c>
      <c r="W28" s="36">
        <f t="shared" ref="W28:W33" si="8">IF(SUM(T28:U28)&gt;0,SUM(T28:U28),"")</f>
        <v>799.45</v>
      </c>
    </row>
    <row r="29">
      <c r="A29" s="28">
        <v>43864.0</v>
      </c>
      <c r="B29" s="42" t="s">
        <v>74</v>
      </c>
      <c r="C29" s="30">
        <v>50.0</v>
      </c>
      <c r="D29" s="31" t="s">
        <v>41</v>
      </c>
      <c r="E29" s="43">
        <v>270.0</v>
      </c>
      <c r="F29" s="43">
        <v>100.0</v>
      </c>
      <c r="G29" s="43">
        <v>720.0</v>
      </c>
      <c r="H29" s="44"/>
      <c r="I29" s="44"/>
      <c r="J29" s="44"/>
      <c r="K29" s="45">
        <v>778.89</v>
      </c>
      <c r="L29" s="45"/>
      <c r="M29" s="45"/>
      <c r="N29" s="45"/>
      <c r="O29" s="45"/>
      <c r="P29" s="45"/>
      <c r="Q29" s="45"/>
      <c r="R29" s="45"/>
      <c r="S29" s="45">
        <v>166.56</v>
      </c>
      <c r="T29" s="34">
        <f t="shared" si="5"/>
        <v>407.09</v>
      </c>
      <c r="U29" s="34">
        <f t="shared" si="6"/>
        <v>319.02</v>
      </c>
      <c r="V29" s="35">
        <f t="shared" si="7"/>
        <v>88.07</v>
      </c>
      <c r="W29" s="36">
        <f t="shared" si="8"/>
        <v>726.11</v>
      </c>
    </row>
    <row r="30">
      <c r="A30" s="28">
        <v>43893.0</v>
      </c>
      <c r="B30" s="42" t="s">
        <v>75</v>
      </c>
      <c r="C30" s="30">
        <v>291.0</v>
      </c>
      <c r="D30" s="31" t="s">
        <v>41</v>
      </c>
      <c r="E30" s="43">
        <v>37.0</v>
      </c>
      <c r="F30" s="43">
        <v>180.0</v>
      </c>
      <c r="G30" s="43">
        <v>255.0</v>
      </c>
      <c r="H30" s="44"/>
      <c r="I30" s="44"/>
      <c r="J30" s="44"/>
      <c r="K30" s="45"/>
      <c r="L30" s="45"/>
      <c r="M30" s="45"/>
      <c r="N30" s="45"/>
      <c r="O30" s="45"/>
      <c r="P30" s="45"/>
      <c r="Q30" s="45"/>
      <c r="R30" s="45"/>
      <c r="S30" s="45">
        <v>286.74</v>
      </c>
      <c r="T30" s="34">
        <f t="shared" si="5"/>
        <v>189.69</v>
      </c>
      <c r="U30" s="34">
        <f t="shared" si="6"/>
        <v>111.19</v>
      </c>
      <c r="V30" s="35">
        <f t="shared" si="7"/>
        <v>78.5</v>
      </c>
      <c r="W30" s="36">
        <f t="shared" si="8"/>
        <v>300.88</v>
      </c>
    </row>
    <row r="31">
      <c r="A31" s="28">
        <v>43924.0</v>
      </c>
      <c r="B31" s="42" t="s">
        <v>76</v>
      </c>
      <c r="C31" s="30">
        <v>291.0</v>
      </c>
      <c r="D31" s="31" t="s">
        <v>41</v>
      </c>
      <c r="E31" s="43">
        <v>420.0</v>
      </c>
      <c r="F31" s="43">
        <v>150.0</v>
      </c>
      <c r="G31" s="43">
        <v>450.0</v>
      </c>
      <c r="H31" s="44"/>
      <c r="I31" s="44"/>
      <c r="J31" s="44"/>
      <c r="K31" s="45"/>
      <c r="L31" s="45"/>
      <c r="M31" s="45"/>
      <c r="N31" s="45"/>
      <c r="O31" s="45"/>
      <c r="P31" s="45"/>
      <c r="Q31" s="45"/>
      <c r="R31" s="45"/>
      <c r="S31" s="45">
        <v>274.69</v>
      </c>
      <c r="T31" s="34">
        <f t="shared" si="5"/>
        <v>323.67</v>
      </c>
      <c r="U31" s="34">
        <f t="shared" si="6"/>
        <v>138.8</v>
      </c>
      <c r="V31" s="35">
        <f t="shared" si="7"/>
        <v>184.87</v>
      </c>
      <c r="W31" s="36">
        <f t="shared" si="8"/>
        <v>462.47</v>
      </c>
    </row>
    <row r="32">
      <c r="A32" s="28">
        <v>43954.0</v>
      </c>
      <c r="B32" s="42" t="s">
        <v>77</v>
      </c>
      <c r="C32" s="30">
        <v>291.0</v>
      </c>
      <c r="D32" s="31" t="s">
        <v>41</v>
      </c>
      <c r="E32" s="43">
        <v>250.0</v>
      </c>
      <c r="F32" s="43">
        <v>100.0</v>
      </c>
      <c r="G32" s="43">
        <v>215.0</v>
      </c>
      <c r="H32" s="44"/>
      <c r="I32" s="44"/>
      <c r="J32" s="44"/>
      <c r="K32" s="45">
        <v>250.0</v>
      </c>
      <c r="L32" s="45">
        <v>300.0</v>
      </c>
      <c r="M32" s="45">
        <v>294.93</v>
      </c>
      <c r="N32" s="45">
        <v>250.0</v>
      </c>
      <c r="O32" s="45">
        <v>200.0</v>
      </c>
      <c r="P32" s="45">
        <v>225.0</v>
      </c>
      <c r="Q32" s="45">
        <v>399.0</v>
      </c>
      <c r="R32" s="45"/>
      <c r="S32" s="45">
        <v>123.21</v>
      </c>
      <c r="T32" s="34">
        <f t="shared" si="5"/>
        <v>237.01</v>
      </c>
      <c r="U32" s="34">
        <f t="shared" si="6"/>
        <v>82.33</v>
      </c>
      <c r="V32" s="35">
        <f t="shared" si="7"/>
        <v>154.68</v>
      </c>
      <c r="W32" s="36">
        <f t="shared" si="8"/>
        <v>319.34</v>
      </c>
    </row>
    <row r="33">
      <c r="A33" s="28">
        <v>43985.0</v>
      </c>
      <c r="B33" s="42" t="s">
        <v>78</v>
      </c>
      <c r="C33" s="30">
        <v>100.0</v>
      </c>
      <c r="D33" s="31" t="s">
        <v>41</v>
      </c>
      <c r="E33" s="33">
        <v>280.0</v>
      </c>
      <c r="F33" s="33">
        <v>130.0</v>
      </c>
      <c r="G33" s="33">
        <v>235.0</v>
      </c>
      <c r="H33" s="49"/>
      <c r="I33" s="49"/>
      <c r="J33" s="49"/>
      <c r="K33" s="48">
        <v>300.0</v>
      </c>
      <c r="L33" s="48">
        <v>150.0</v>
      </c>
      <c r="M33" s="48"/>
      <c r="N33" s="48"/>
      <c r="O33" s="48"/>
      <c r="P33" s="48"/>
      <c r="Q33" s="48"/>
      <c r="R33" s="48"/>
      <c r="S33" s="48">
        <v>198.07</v>
      </c>
      <c r="T33" s="34">
        <f t="shared" si="5"/>
        <v>215.51</v>
      </c>
      <c r="U33" s="34">
        <f t="shared" si="6"/>
        <v>68.68</v>
      </c>
      <c r="V33" s="35">
        <f t="shared" si="7"/>
        <v>146.83</v>
      </c>
      <c r="W33" s="36">
        <f t="shared" si="8"/>
        <v>284.19</v>
      </c>
    </row>
    <row r="34">
      <c r="A34" s="38">
        <v>4.0</v>
      </c>
      <c r="B34" s="50" t="s">
        <v>79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40"/>
    </row>
    <row r="35">
      <c r="A35" s="28">
        <v>43834.0</v>
      </c>
      <c r="B35" s="42" t="s">
        <v>80</v>
      </c>
      <c r="C35" s="30">
        <v>500.0</v>
      </c>
      <c r="D35" s="31" t="s">
        <v>41</v>
      </c>
      <c r="E35" s="43">
        <v>430.0</v>
      </c>
      <c r="F35" s="43">
        <v>290.0</v>
      </c>
      <c r="G35" s="43">
        <v>385.0</v>
      </c>
      <c r="H35" s="43">
        <v>339.89</v>
      </c>
      <c r="I35" s="43">
        <v>353.19</v>
      </c>
      <c r="J35" s="43">
        <v>220.4</v>
      </c>
      <c r="K35" s="43">
        <v>488.58</v>
      </c>
      <c r="L35" s="43">
        <v>342.0</v>
      </c>
      <c r="M35" s="43">
        <v>385.71</v>
      </c>
      <c r="N35" s="43">
        <v>406.76</v>
      </c>
      <c r="O35" s="43">
        <v>398.0</v>
      </c>
      <c r="P35" s="43">
        <v>450.0</v>
      </c>
      <c r="Q35" s="43">
        <v>433.33</v>
      </c>
      <c r="R35" s="43">
        <v>350.0</v>
      </c>
      <c r="S35" s="45">
        <v>317.42</v>
      </c>
      <c r="T35" s="34">
        <f t="shared" ref="T35:T52" si="9">IF(SUM(E35:S35)&gt;0,ROUND(AVERAGE(E35:S35),2),"")</f>
        <v>372.69</v>
      </c>
      <c r="U35" s="34">
        <f t="shared" ref="U35:U52" si="10">IF(COUNTA(E35:S35)=1,T35,(IF(SUM(E35:S35)&gt;0,ROUND(STDEV(E35:S35),2),"")))</f>
        <v>67.87</v>
      </c>
      <c r="V35" s="35">
        <f t="shared" ref="V35:V52" si="11">IF(SUM(T35:U35)&gt;0,T35-U35,"")</f>
        <v>304.82</v>
      </c>
      <c r="W35" s="36">
        <f t="shared" ref="W35:W52" si="12">IF(SUM(T35:U35)&gt;0,SUM(T35:U35),"")</f>
        <v>440.56</v>
      </c>
    </row>
    <row r="36">
      <c r="A36" s="28">
        <v>43865.0</v>
      </c>
      <c r="B36" s="42" t="s">
        <v>81</v>
      </c>
      <c r="C36" s="30">
        <v>50.0</v>
      </c>
      <c r="D36" s="31" t="s">
        <v>41</v>
      </c>
      <c r="E36" s="43">
        <v>230.0</v>
      </c>
      <c r="F36" s="43">
        <v>150.0</v>
      </c>
      <c r="G36" s="43">
        <v>265.0</v>
      </c>
      <c r="H36" s="43">
        <v>120.0</v>
      </c>
      <c r="I36" s="43">
        <v>50.45</v>
      </c>
      <c r="J36" s="43">
        <v>68.0</v>
      </c>
      <c r="K36" s="45">
        <v>234.37</v>
      </c>
      <c r="L36" s="45">
        <v>280.0</v>
      </c>
      <c r="M36" s="45">
        <v>200.0</v>
      </c>
      <c r="N36" s="45"/>
      <c r="O36" s="45"/>
      <c r="P36" s="45"/>
      <c r="Q36" s="45"/>
      <c r="R36" s="45"/>
      <c r="S36" s="45">
        <v>166.84</v>
      </c>
      <c r="T36" s="34">
        <f t="shared" si="9"/>
        <v>176.47</v>
      </c>
      <c r="U36" s="34">
        <f t="shared" si="10"/>
        <v>79.55</v>
      </c>
      <c r="V36" s="35">
        <f t="shared" si="11"/>
        <v>96.92</v>
      </c>
      <c r="W36" s="36">
        <f t="shared" si="12"/>
        <v>256.02</v>
      </c>
    </row>
    <row r="37">
      <c r="A37" s="28">
        <v>43894.0</v>
      </c>
      <c r="B37" s="42" t="s">
        <v>82</v>
      </c>
      <c r="C37" s="30">
        <v>50.0</v>
      </c>
      <c r="D37" s="31" t="s">
        <v>41</v>
      </c>
      <c r="E37" s="43">
        <v>630.0</v>
      </c>
      <c r="F37" s="43">
        <v>250.0</v>
      </c>
      <c r="G37" s="43">
        <v>355.0</v>
      </c>
      <c r="H37" s="43">
        <v>254.85</v>
      </c>
      <c r="I37" s="43">
        <v>357.8</v>
      </c>
      <c r="J37" s="43">
        <v>458.3</v>
      </c>
      <c r="K37" s="45"/>
      <c r="L37" s="45"/>
      <c r="M37" s="45"/>
      <c r="N37" s="45"/>
      <c r="O37" s="45"/>
      <c r="P37" s="45"/>
      <c r="Q37" s="45"/>
      <c r="R37" s="45"/>
      <c r="S37" s="45">
        <v>324.48</v>
      </c>
      <c r="T37" s="34">
        <f t="shared" si="9"/>
        <v>375.78</v>
      </c>
      <c r="U37" s="34">
        <f t="shared" si="10"/>
        <v>132.46</v>
      </c>
      <c r="V37" s="35">
        <f t="shared" si="11"/>
        <v>243.32</v>
      </c>
      <c r="W37" s="36">
        <f t="shared" si="12"/>
        <v>508.24</v>
      </c>
    </row>
    <row r="38">
      <c r="A38" s="28">
        <v>43925.0</v>
      </c>
      <c r="B38" s="42" t="s">
        <v>83</v>
      </c>
      <c r="C38" s="30">
        <v>50.0</v>
      </c>
      <c r="D38" s="31" t="s">
        <v>41</v>
      </c>
      <c r="E38" s="43">
        <v>530.0</v>
      </c>
      <c r="F38" s="43">
        <v>200.0</v>
      </c>
      <c r="G38" s="43">
        <v>355.0</v>
      </c>
      <c r="H38" s="43">
        <v>110.1</v>
      </c>
      <c r="I38" s="44"/>
      <c r="J38" s="44"/>
      <c r="K38" s="45"/>
      <c r="L38" s="45"/>
      <c r="M38" s="45"/>
      <c r="N38" s="45"/>
      <c r="O38" s="45"/>
      <c r="P38" s="45"/>
      <c r="Q38" s="45"/>
      <c r="R38" s="45"/>
      <c r="S38" s="45">
        <v>287.22</v>
      </c>
      <c r="T38" s="34">
        <f t="shared" si="9"/>
        <v>296.46</v>
      </c>
      <c r="U38" s="34">
        <f t="shared" si="10"/>
        <v>159.76</v>
      </c>
      <c r="V38" s="35">
        <f t="shared" si="11"/>
        <v>136.7</v>
      </c>
      <c r="W38" s="36">
        <f t="shared" si="12"/>
        <v>456.22</v>
      </c>
    </row>
    <row r="39">
      <c r="A39" s="28">
        <v>43955.0</v>
      </c>
      <c r="B39" s="42" t="s">
        <v>84</v>
      </c>
      <c r="C39" s="30">
        <v>50.0</v>
      </c>
      <c r="D39" s="31" t="s">
        <v>41</v>
      </c>
      <c r="E39" s="43">
        <v>430.0</v>
      </c>
      <c r="F39" s="43">
        <v>224.0</v>
      </c>
      <c r="G39" s="43">
        <v>185.0</v>
      </c>
      <c r="H39" s="43">
        <v>212.3</v>
      </c>
      <c r="I39" s="43">
        <v>195.69</v>
      </c>
      <c r="J39" s="43">
        <v>147.28</v>
      </c>
      <c r="K39" s="45">
        <v>366.67</v>
      </c>
      <c r="L39" s="45">
        <v>379.5</v>
      </c>
      <c r="M39" s="45">
        <v>393.18</v>
      </c>
      <c r="N39" s="45">
        <v>431.0</v>
      </c>
      <c r="O39" s="45"/>
      <c r="P39" s="45"/>
      <c r="Q39" s="45"/>
      <c r="R39" s="45"/>
      <c r="S39" s="45">
        <v>375.12</v>
      </c>
      <c r="T39" s="34">
        <f t="shared" si="9"/>
        <v>303.61</v>
      </c>
      <c r="U39" s="34">
        <f t="shared" si="10"/>
        <v>109.5</v>
      </c>
      <c r="V39" s="35">
        <f t="shared" si="11"/>
        <v>194.11</v>
      </c>
      <c r="W39" s="36">
        <f t="shared" si="12"/>
        <v>413.11</v>
      </c>
    </row>
    <row r="40">
      <c r="A40" s="28">
        <v>43986.0</v>
      </c>
      <c r="B40" s="42" t="s">
        <v>85</v>
      </c>
      <c r="C40" s="30">
        <v>50.0</v>
      </c>
      <c r="D40" s="31" t="s">
        <v>41</v>
      </c>
      <c r="E40" s="43">
        <v>700.0</v>
      </c>
      <c r="F40" s="43">
        <v>170.0</v>
      </c>
      <c r="G40" s="43">
        <v>190.0</v>
      </c>
      <c r="H40" s="43">
        <v>204.05</v>
      </c>
      <c r="I40" s="43">
        <v>160.0</v>
      </c>
      <c r="J40" s="44"/>
      <c r="K40" s="45">
        <v>247.9</v>
      </c>
      <c r="L40" s="45">
        <v>197.0</v>
      </c>
      <c r="M40" s="45">
        <v>240.0</v>
      </c>
      <c r="N40" s="45">
        <v>366.67</v>
      </c>
      <c r="O40" s="45">
        <v>286.7</v>
      </c>
      <c r="P40" s="45">
        <v>309.89</v>
      </c>
      <c r="Q40" s="45">
        <v>379.5</v>
      </c>
      <c r="R40" s="45">
        <v>270.68</v>
      </c>
      <c r="S40" s="45">
        <v>175.73</v>
      </c>
      <c r="T40" s="34">
        <f t="shared" si="9"/>
        <v>278.44</v>
      </c>
      <c r="U40" s="34">
        <f t="shared" si="10"/>
        <v>140.21</v>
      </c>
      <c r="V40" s="35">
        <f t="shared" si="11"/>
        <v>138.23</v>
      </c>
      <c r="W40" s="36">
        <f t="shared" si="12"/>
        <v>418.65</v>
      </c>
    </row>
    <row r="41">
      <c r="A41" s="28">
        <v>44016.0</v>
      </c>
      <c r="B41" s="42" t="s">
        <v>86</v>
      </c>
      <c r="C41" s="30">
        <v>50.0</v>
      </c>
      <c r="D41" s="31" t="s">
        <v>41</v>
      </c>
      <c r="E41" s="43">
        <v>670.0</v>
      </c>
      <c r="F41" s="43">
        <v>250.0</v>
      </c>
      <c r="G41" s="43">
        <v>315.0</v>
      </c>
      <c r="H41" s="43">
        <v>119.99</v>
      </c>
      <c r="I41" s="44"/>
      <c r="J41" s="44"/>
      <c r="K41" s="45"/>
      <c r="L41" s="45"/>
      <c r="M41" s="45"/>
      <c r="N41" s="45"/>
      <c r="O41" s="45"/>
      <c r="P41" s="45"/>
      <c r="Q41" s="45"/>
      <c r="R41" s="45"/>
      <c r="S41" s="45">
        <v>285.61</v>
      </c>
      <c r="T41" s="34">
        <f t="shared" si="9"/>
        <v>328.12</v>
      </c>
      <c r="U41" s="34">
        <f t="shared" si="10"/>
        <v>205.11</v>
      </c>
      <c r="V41" s="35">
        <f t="shared" si="11"/>
        <v>123.01</v>
      </c>
      <c r="W41" s="36">
        <f t="shared" si="12"/>
        <v>533.23</v>
      </c>
    </row>
    <row r="42">
      <c r="A42" s="28">
        <v>44047.0</v>
      </c>
      <c r="B42" s="42" t="s">
        <v>87</v>
      </c>
      <c r="C42" s="30">
        <v>50.0</v>
      </c>
      <c r="D42" s="31" t="s">
        <v>41</v>
      </c>
      <c r="E42" s="43">
        <v>650.0</v>
      </c>
      <c r="F42" s="43">
        <v>230.0</v>
      </c>
      <c r="G42" s="43">
        <v>420.0</v>
      </c>
      <c r="H42" s="43">
        <v>473.0</v>
      </c>
      <c r="I42" s="43">
        <v>550.15</v>
      </c>
      <c r="J42" s="44"/>
      <c r="K42" s="45"/>
      <c r="L42" s="45"/>
      <c r="M42" s="45"/>
      <c r="N42" s="45"/>
      <c r="O42" s="45"/>
      <c r="P42" s="45"/>
      <c r="Q42" s="45"/>
      <c r="R42" s="45"/>
      <c r="S42" s="45">
        <v>354.8</v>
      </c>
      <c r="T42" s="34">
        <f t="shared" si="9"/>
        <v>446.33</v>
      </c>
      <c r="U42" s="34">
        <f t="shared" si="10"/>
        <v>147.54</v>
      </c>
      <c r="V42" s="35">
        <f t="shared" si="11"/>
        <v>298.79</v>
      </c>
      <c r="W42" s="36">
        <f t="shared" si="12"/>
        <v>593.87</v>
      </c>
    </row>
    <row r="43">
      <c r="A43" s="28">
        <v>44078.0</v>
      </c>
      <c r="B43" s="42" t="s">
        <v>88</v>
      </c>
      <c r="C43" s="30">
        <v>50.0</v>
      </c>
      <c r="D43" s="31" t="s">
        <v>41</v>
      </c>
      <c r="E43" s="43">
        <v>630.0</v>
      </c>
      <c r="F43" s="43">
        <v>240.0</v>
      </c>
      <c r="G43" s="43">
        <v>425.0</v>
      </c>
      <c r="H43" s="44"/>
      <c r="I43" s="44"/>
      <c r="J43" s="44"/>
      <c r="K43" s="45"/>
      <c r="L43" s="45"/>
      <c r="M43" s="45"/>
      <c r="N43" s="45"/>
      <c r="O43" s="45"/>
      <c r="P43" s="45"/>
      <c r="Q43" s="45"/>
      <c r="R43" s="45"/>
      <c r="S43" s="45">
        <v>294.7</v>
      </c>
      <c r="T43" s="34">
        <f t="shared" si="9"/>
        <v>397.43</v>
      </c>
      <c r="U43" s="34">
        <f t="shared" si="10"/>
        <v>173.38</v>
      </c>
      <c r="V43" s="35">
        <f t="shared" si="11"/>
        <v>224.05</v>
      </c>
      <c r="W43" s="36">
        <f t="shared" si="12"/>
        <v>570.81</v>
      </c>
    </row>
    <row r="44">
      <c r="A44" s="28">
        <v>44108.0</v>
      </c>
      <c r="B44" s="42" t="s">
        <v>89</v>
      </c>
      <c r="C44" s="30">
        <v>50.0</v>
      </c>
      <c r="D44" s="31" t="s">
        <v>41</v>
      </c>
      <c r="E44" s="43">
        <v>900.0</v>
      </c>
      <c r="F44" s="43">
        <v>500.0</v>
      </c>
      <c r="G44" s="43">
        <v>850.0</v>
      </c>
      <c r="H44" s="43">
        <v>990.0</v>
      </c>
      <c r="I44" s="43">
        <v>620.55</v>
      </c>
      <c r="J44" s="43">
        <v>1303.05</v>
      </c>
      <c r="K44" s="45">
        <v>727.0</v>
      </c>
      <c r="L44" s="45">
        <v>1350.0</v>
      </c>
      <c r="M44" s="45">
        <v>700.0</v>
      </c>
      <c r="N44" s="45">
        <v>1450.0</v>
      </c>
      <c r="O44" s="45">
        <v>1730.0</v>
      </c>
      <c r="P44" s="45">
        <v>1123.85</v>
      </c>
      <c r="Q44" s="45">
        <v>725.0</v>
      </c>
      <c r="R44" s="45">
        <v>2350.0</v>
      </c>
      <c r="S44" s="45">
        <v>1043.01</v>
      </c>
      <c r="T44" s="34">
        <f t="shared" si="9"/>
        <v>1090.83</v>
      </c>
      <c r="U44" s="34">
        <f t="shared" si="10"/>
        <v>487.88</v>
      </c>
      <c r="V44" s="35">
        <f t="shared" si="11"/>
        <v>602.95</v>
      </c>
      <c r="W44" s="36">
        <f t="shared" si="12"/>
        <v>1578.71</v>
      </c>
    </row>
    <row r="45">
      <c r="A45" s="28">
        <v>44139.0</v>
      </c>
      <c r="B45" s="42" t="s">
        <v>90</v>
      </c>
      <c r="C45" s="30">
        <v>50.0</v>
      </c>
      <c r="D45" s="31" t="s">
        <v>41</v>
      </c>
      <c r="E45" s="43">
        <v>330.0</v>
      </c>
      <c r="F45" s="43">
        <v>200.0</v>
      </c>
      <c r="G45" s="43">
        <v>235.5</v>
      </c>
      <c r="H45" s="43">
        <v>188.07</v>
      </c>
      <c r="I45" s="43">
        <v>123.59</v>
      </c>
      <c r="J45" s="43">
        <v>175.09</v>
      </c>
      <c r="K45" s="45">
        <v>240.0</v>
      </c>
      <c r="L45" s="45">
        <v>247.9</v>
      </c>
      <c r="M45" s="45"/>
      <c r="N45" s="45"/>
      <c r="O45" s="45"/>
      <c r="P45" s="45"/>
      <c r="Q45" s="45"/>
      <c r="R45" s="45"/>
      <c r="S45" s="45">
        <v>221.08</v>
      </c>
      <c r="T45" s="34">
        <f t="shared" si="9"/>
        <v>217.91</v>
      </c>
      <c r="U45" s="34">
        <f t="shared" si="10"/>
        <v>57.24</v>
      </c>
      <c r="V45" s="35">
        <f t="shared" si="11"/>
        <v>160.67</v>
      </c>
      <c r="W45" s="36">
        <f t="shared" si="12"/>
        <v>275.15</v>
      </c>
    </row>
    <row r="46">
      <c r="A46" s="28">
        <v>44169.0</v>
      </c>
      <c r="B46" s="42" t="s">
        <v>91</v>
      </c>
      <c r="C46" s="30">
        <v>50.0</v>
      </c>
      <c r="D46" s="31" t="s">
        <v>41</v>
      </c>
      <c r="E46" s="43">
        <v>90.0</v>
      </c>
      <c r="F46" s="43">
        <v>32.0</v>
      </c>
      <c r="G46" s="43">
        <v>8.55</v>
      </c>
      <c r="H46" s="43">
        <v>18.5</v>
      </c>
      <c r="I46" s="44"/>
      <c r="J46" s="44"/>
      <c r="K46" s="45">
        <v>60.83</v>
      </c>
      <c r="L46" s="45">
        <v>73.33</v>
      </c>
      <c r="M46" s="45"/>
      <c r="N46" s="45"/>
      <c r="O46" s="45"/>
      <c r="P46" s="45"/>
      <c r="Q46" s="45"/>
      <c r="R46" s="45"/>
      <c r="S46" s="45">
        <v>41.04</v>
      </c>
      <c r="T46" s="34">
        <f t="shared" si="9"/>
        <v>46.32</v>
      </c>
      <c r="U46" s="34">
        <f t="shared" si="10"/>
        <v>29.67</v>
      </c>
      <c r="V46" s="35">
        <f t="shared" si="11"/>
        <v>16.65</v>
      </c>
      <c r="W46" s="36">
        <f t="shared" si="12"/>
        <v>75.99</v>
      </c>
    </row>
    <row r="47">
      <c r="A47" s="47" t="s">
        <v>92</v>
      </c>
      <c r="B47" s="42" t="s">
        <v>93</v>
      </c>
      <c r="C47" s="30">
        <v>30.0</v>
      </c>
      <c r="D47" s="31" t="s">
        <v>41</v>
      </c>
      <c r="E47" s="43">
        <v>35.0</v>
      </c>
      <c r="F47" s="43">
        <v>17.4</v>
      </c>
      <c r="G47" s="43">
        <v>8.95</v>
      </c>
      <c r="H47" s="43">
        <v>22.8</v>
      </c>
      <c r="I47" s="43">
        <v>14.6</v>
      </c>
      <c r="J47" s="43">
        <v>19.8</v>
      </c>
      <c r="K47" s="45">
        <v>53.15</v>
      </c>
      <c r="L47" s="45">
        <v>67.0</v>
      </c>
      <c r="M47" s="45">
        <v>8.0</v>
      </c>
      <c r="N47" s="45">
        <v>23.62</v>
      </c>
      <c r="O47" s="45"/>
      <c r="P47" s="45"/>
      <c r="Q47" s="45"/>
      <c r="R47" s="45"/>
      <c r="S47" s="45">
        <v>17.33</v>
      </c>
      <c r="T47" s="34">
        <f t="shared" si="9"/>
        <v>26.15</v>
      </c>
      <c r="U47" s="34">
        <f t="shared" si="10"/>
        <v>18.57</v>
      </c>
      <c r="V47" s="35">
        <f t="shared" si="11"/>
        <v>7.58</v>
      </c>
      <c r="W47" s="36">
        <f t="shared" si="12"/>
        <v>44.72</v>
      </c>
    </row>
    <row r="48">
      <c r="A48" s="47" t="s">
        <v>94</v>
      </c>
      <c r="B48" s="42" t="s">
        <v>95</v>
      </c>
      <c r="C48" s="30">
        <v>30.0</v>
      </c>
      <c r="D48" s="31" t="s">
        <v>41</v>
      </c>
      <c r="E48" s="43">
        <v>80.0</v>
      </c>
      <c r="F48" s="43">
        <v>55.0</v>
      </c>
      <c r="G48" s="43">
        <v>18.5</v>
      </c>
      <c r="H48" s="43">
        <v>32.99</v>
      </c>
      <c r="I48" s="43">
        <v>59.99</v>
      </c>
      <c r="J48" s="43">
        <v>71.77</v>
      </c>
      <c r="K48" s="45">
        <v>40.0</v>
      </c>
      <c r="L48" s="45">
        <v>174.23</v>
      </c>
      <c r="M48" s="45">
        <v>59.9</v>
      </c>
      <c r="N48" s="45">
        <v>98.0</v>
      </c>
      <c r="O48" s="45"/>
      <c r="P48" s="45"/>
      <c r="Q48" s="45"/>
      <c r="R48" s="45"/>
      <c r="S48" s="45">
        <v>81.68</v>
      </c>
      <c r="T48" s="34">
        <f t="shared" si="9"/>
        <v>70.19</v>
      </c>
      <c r="U48" s="34">
        <f t="shared" si="10"/>
        <v>41.52</v>
      </c>
      <c r="V48" s="35">
        <f t="shared" si="11"/>
        <v>28.67</v>
      </c>
      <c r="W48" s="36">
        <f t="shared" si="12"/>
        <v>111.71</v>
      </c>
    </row>
    <row r="49">
      <c r="A49" s="47" t="s">
        <v>96</v>
      </c>
      <c r="B49" s="42" t="s">
        <v>97</v>
      </c>
      <c r="C49" s="30">
        <v>30.0</v>
      </c>
      <c r="D49" s="31" t="s">
        <v>41</v>
      </c>
      <c r="E49" s="43">
        <v>130.0</v>
      </c>
      <c r="F49" s="43">
        <v>59.0</v>
      </c>
      <c r="G49" s="43">
        <v>35.8</v>
      </c>
      <c r="H49" s="43">
        <v>31.58</v>
      </c>
      <c r="I49" s="43">
        <v>32.66</v>
      </c>
      <c r="J49" s="43">
        <v>34.53</v>
      </c>
      <c r="K49" s="45">
        <v>100.0</v>
      </c>
      <c r="L49" s="45">
        <v>126.5</v>
      </c>
      <c r="M49" s="45">
        <v>130.0</v>
      </c>
      <c r="N49" s="45">
        <v>106.7</v>
      </c>
      <c r="O49" s="45">
        <v>90.58</v>
      </c>
      <c r="P49" s="45">
        <v>90.5</v>
      </c>
      <c r="Q49" s="45">
        <v>87.52</v>
      </c>
      <c r="R49" s="45">
        <v>143.81</v>
      </c>
      <c r="S49" s="45">
        <v>97.59</v>
      </c>
      <c r="T49" s="34">
        <f t="shared" si="9"/>
        <v>86.45</v>
      </c>
      <c r="U49" s="34">
        <f t="shared" si="10"/>
        <v>39.06</v>
      </c>
      <c r="V49" s="35">
        <f t="shared" si="11"/>
        <v>47.39</v>
      </c>
      <c r="W49" s="36">
        <f t="shared" si="12"/>
        <v>125.51</v>
      </c>
    </row>
    <row r="50">
      <c r="A50" s="47" t="s">
        <v>98</v>
      </c>
      <c r="B50" s="42" t="s">
        <v>99</v>
      </c>
      <c r="C50" s="30">
        <v>30.0</v>
      </c>
      <c r="D50" s="31" t="s">
        <v>41</v>
      </c>
      <c r="E50" s="43">
        <v>60.0</v>
      </c>
      <c r="F50" s="43">
        <v>67.0</v>
      </c>
      <c r="G50" s="43">
        <v>365.0</v>
      </c>
      <c r="H50" s="43">
        <v>48.3</v>
      </c>
      <c r="I50" s="43">
        <v>90.9</v>
      </c>
      <c r="J50" s="43">
        <v>160.44</v>
      </c>
      <c r="K50" s="45">
        <v>120.0</v>
      </c>
      <c r="L50" s="45">
        <v>89.0</v>
      </c>
      <c r="M50" s="45"/>
      <c r="N50" s="45"/>
      <c r="O50" s="45"/>
      <c r="P50" s="45"/>
      <c r="Q50" s="45"/>
      <c r="R50" s="45"/>
      <c r="S50" s="45">
        <v>64.33</v>
      </c>
      <c r="T50" s="34">
        <f t="shared" si="9"/>
        <v>118.33</v>
      </c>
      <c r="U50" s="34">
        <f t="shared" si="10"/>
        <v>98.8</v>
      </c>
      <c r="V50" s="35">
        <f t="shared" si="11"/>
        <v>19.53</v>
      </c>
      <c r="W50" s="36">
        <f t="shared" si="12"/>
        <v>217.13</v>
      </c>
    </row>
    <row r="51">
      <c r="A51" s="47" t="s">
        <v>100</v>
      </c>
      <c r="B51" s="42" t="s">
        <v>101</v>
      </c>
      <c r="C51" s="30">
        <v>30.0</v>
      </c>
      <c r="D51" s="31" t="s">
        <v>41</v>
      </c>
      <c r="E51" s="43">
        <v>55.0</v>
      </c>
      <c r="F51" s="43">
        <v>29.0</v>
      </c>
      <c r="G51" s="43">
        <v>42.0</v>
      </c>
      <c r="H51" s="43">
        <v>23.0</v>
      </c>
      <c r="I51" s="43">
        <v>31.9</v>
      </c>
      <c r="J51" s="43">
        <v>37.05</v>
      </c>
      <c r="K51" s="45"/>
      <c r="L51" s="45"/>
      <c r="M51" s="45"/>
      <c r="N51" s="45"/>
      <c r="O51" s="45"/>
      <c r="P51" s="45"/>
      <c r="Q51" s="45"/>
      <c r="R51" s="45"/>
      <c r="S51" s="45">
        <v>29.47</v>
      </c>
      <c r="T51" s="34">
        <f t="shared" si="9"/>
        <v>35.35</v>
      </c>
      <c r="U51" s="34">
        <f t="shared" si="10"/>
        <v>10.59</v>
      </c>
      <c r="V51" s="35">
        <f t="shared" si="11"/>
        <v>24.76</v>
      </c>
      <c r="W51" s="36">
        <f t="shared" si="12"/>
        <v>45.94</v>
      </c>
    </row>
    <row r="52">
      <c r="A52" s="47" t="s">
        <v>102</v>
      </c>
      <c r="B52" s="42" t="s">
        <v>103</v>
      </c>
      <c r="C52" s="30">
        <v>30.0</v>
      </c>
      <c r="D52" s="31" t="s">
        <v>41</v>
      </c>
      <c r="E52" s="33">
        <v>35.0</v>
      </c>
      <c r="F52" s="33">
        <v>18.0</v>
      </c>
      <c r="G52" s="33">
        <v>9.55</v>
      </c>
      <c r="H52" s="33">
        <v>25.39</v>
      </c>
      <c r="I52" s="33">
        <v>31.2</v>
      </c>
      <c r="J52" s="33">
        <v>38.35</v>
      </c>
      <c r="K52" s="48"/>
      <c r="L52" s="48"/>
      <c r="M52" s="48"/>
      <c r="N52" s="48"/>
      <c r="O52" s="48"/>
      <c r="P52" s="48"/>
      <c r="Q52" s="48"/>
      <c r="R52" s="48"/>
      <c r="S52" s="48">
        <v>19.75</v>
      </c>
      <c r="T52" s="34">
        <f t="shared" si="9"/>
        <v>25.32</v>
      </c>
      <c r="U52" s="34">
        <f t="shared" si="10"/>
        <v>10.26</v>
      </c>
      <c r="V52" s="35">
        <f t="shared" si="11"/>
        <v>15.06</v>
      </c>
      <c r="W52" s="36">
        <f t="shared" si="12"/>
        <v>35.58</v>
      </c>
    </row>
    <row r="53">
      <c r="A53" s="38">
        <v>5.0</v>
      </c>
      <c r="B53" s="51" t="s">
        <v>104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40"/>
    </row>
    <row r="54">
      <c r="A54" s="28">
        <v>43835.0</v>
      </c>
      <c r="B54" s="42" t="s">
        <v>105</v>
      </c>
      <c r="C54" s="30">
        <v>15.0</v>
      </c>
      <c r="D54" s="31" t="s">
        <v>41</v>
      </c>
      <c r="E54" s="43">
        <v>75.0</v>
      </c>
      <c r="F54" s="43">
        <v>38.0</v>
      </c>
      <c r="G54" s="43">
        <v>25.5</v>
      </c>
      <c r="H54" s="43">
        <v>49.9</v>
      </c>
      <c r="I54" s="43">
        <v>48.9</v>
      </c>
      <c r="J54" s="43">
        <v>35.1</v>
      </c>
      <c r="K54" s="44"/>
      <c r="L54" s="44"/>
      <c r="M54" s="44"/>
      <c r="N54" s="44"/>
      <c r="O54" s="44"/>
      <c r="P54" s="44"/>
      <c r="Q54" s="44"/>
      <c r="R54" s="44"/>
      <c r="S54" s="45">
        <v>45.57</v>
      </c>
      <c r="T54" s="34">
        <f t="shared" ref="T54:T85" si="13">IF(SUM(E54:S54)&gt;0,ROUND(AVERAGE(E54:S54),2),"")</f>
        <v>45.42</v>
      </c>
      <c r="U54" s="34">
        <f t="shared" ref="U54:U85" si="14">IF(COUNTA(E54:S54)=1,T54,(IF(SUM(E54:S54)&gt;0,ROUND(STDEV(E54:S54),2),"")))</f>
        <v>15.63</v>
      </c>
      <c r="V54" s="35">
        <f t="shared" ref="V54:V85" si="15">IF(SUM(T54:U54)&gt;0,T54-U54,"")</f>
        <v>29.79</v>
      </c>
      <c r="W54" s="36">
        <f t="shared" ref="W54:W85" si="16">IF(SUM(T54:U54)&gt;0,SUM(T54:U54),"")</f>
        <v>61.05</v>
      </c>
    </row>
    <row r="55">
      <c r="A55" s="28">
        <v>43866.0</v>
      </c>
      <c r="B55" s="42" t="s">
        <v>106</v>
      </c>
      <c r="C55" s="30">
        <v>15.0</v>
      </c>
      <c r="D55" s="31" t="s">
        <v>41</v>
      </c>
      <c r="E55" s="43">
        <v>48.0</v>
      </c>
      <c r="F55" s="43">
        <v>31.0</v>
      </c>
      <c r="G55" s="43">
        <v>38.9</v>
      </c>
      <c r="H55" s="43">
        <v>23.01</v>
      </c>
      <c r="I55" s="43">
        <v>30.0</v>
      </c>
      <c r="J55" s="43">
        <v>21.0</v>
      </c>
      <c r="K55" s="44"/>
      <c r="L55" s="44"/>
      <c r="M55" s="44"/>
      <c r="N55" s="44"/>
      <c r="O55" s="44"/>
      <c r="P55" s="44"/>
      <c r="Q55" s="44"/>
      <c r="R55" s="44"/>
      <c r="S55" s="45">
        <v>34.94</v>
      </c>
      <c r="T55" s="34">
        <f t="shared" si="13"/>
        <v>32.41</v>
      </c>
      <c r="U55" s="34">
        <f t="shared" si="14"/>
        <v>9.29</v>
      </c>
      <c r="V55" s="35">
        <f t="shared" si="15"/>
        <v>23.12</v>
      </c>
      <c r="W55" s="36">
        <f t="shared" si="16"/>
        <v>41.7</v>
      </c>
    </row>
    <row r="56">
      <c r="A56" s="28">
        <v>43895.0</v>
      </c>
      <c r="B56" s="42" t="s">
        <v>107</v>
      </c>
      <c r="C56" s="30">
        <v>15.0</v>
      </c>
      <c r="D56" s="31" t="s">
        <v>41</v>
      </c>
      <c r="E56" s="43">
        <v>48.0</v>
      </c>
      <c r="F56" s="43">
        <v>138.0</v>
      </c>
      <c r="G56" s="43">
        <v>265.0</v>
      </c>
      <c r="H56" s="43">
        <v>134.9</v>
      </c>
      <c r="I56" s="43">
        <v>124.99</v>
      </c>
      <c r="J56" s="43">
        <v>194.99</v>
      </c>
      <c r="K56" s="44"/>
      <c r="L56" s="44"/>
      <c r="M56" s="44"/>
      <c r="N56" s="44"/>
      <c r="O56" s="44"/>
      <c r="P56" s="44"/>
      <c r="Q56" s="44"/>
      <c r="R56" s="44"/>
      <c r="S56" s="45">
        <v>162.65</v>
      </c>
      <c r="T56" s="34">
        <f t="shared" si="13"/>
        <v>152.65</v>
      </c>
      <c r="U56" s="34">
        <f t="shared" si="14"/>
        <v>66.79</v>
      </c>
      <c r="V56" s="35">
        <f t="shared" si="15"/>
        <v>85.86</v>
      </c>
      <c r="W56" s="36">
        <f t="shared" si="16"/>
        <v>219.44</v>
      </c>
    </row>
    <row r="57">
      <c r="A57" s="28">
        <v>43926.0</v>
      </c>
      <c r="B57" s="42" t="s">
        <v>108</v>
      </c>
      <c r="C57" s="30">
        <v>15.0</v>
      </c>
      <c r="D57" s="31" t="s">
        <v>41</v>
      </c>
      <c r="E57" s="43">
        <v>130.0</v>
      </c>
      <c r="F57" s="43">
        <v>62.0</v>
      </c>
      <c r="G57" s="43">
        <v>142.5</v>
      </c>
      <c r="H57" s="43">
        <v>142.8</v>
      </c>
      <c r="I57" s="43">
        <v>64.99</v>
      </c>
      <c r="J57" s="43">
        <v>55.0</v>
      </c>
      <c r="K57" s="44"/>
      <c r="L57" s="44"/>
      <c r="M57" s="44"/>
      <c r="N57" s="44"/>
      <c r="O57" s="44"/>
      <c r="P57" s="44"/>
      <c r="Q57" s="44"/>
      <c r="R57" s="44"/>
      <c r="S57" s="45">
        <v>73.56</v>
      </c>
      <c r="T57" s="34">
        <f t="shared" si="13"/>
        <v>95.84</v>
      </c>
      <c r="U57" s="34">
        <f t="shared" si="14"/>
        <v>40.44</v>
      </c>
      <c r="V57" s="35">
        <f t="shared" si="15"/>
        <v>55.4</v>
      </c>
      <c r="W57" s="36">
        <f t="shared" si="16"/>
        <v>136.28</v>
      </c>
    </row>
    <row r="58">
      <c r="A58" s="28">
        <v>43956.0</v>
      </c>
      <c r="B58" s="42" t="s">
        <v>109</v>
      </c>
      <c r="C58" s="30">
        <v>15.0</v>
      </c>
      <c r="D58" s="31" t="s">
        <v>41</v>
      </c>
      <c r="E58" s="43">
        <v>45.0</v>
      </c>
      <c r="F58" s="43">
        <v>38.0</v>
      </c>
      <c r="G58" s="43">
        <v>2.15</v>
      </c>
      <c r="H58" s="43">
        <v>10.11</v>
      </c>
      <c r="I58" s="43">
        <v>2.64</v>
      </c>
      <c r="J58" s="43">
        <v>2.93</v>
      </c>
      <c r="K58" s="44"/>
      <c r="L58" s="44"/>
      <c r="M58" s="44"/>
      <c r="N58" s="44"/>
      <c r="O58" s="44"/>
      <c r="P58" s="44"/>
      <c r="Q58" s="44"/>
      <c r="R58" s="44"/>
      <c r="S58" s="45">
        <v>46.26</v>
      </c>
      <c r="T58" s="34">
        <f t="shared" si="13"/>
        <v>21.01</v>
      </c>
      <c r="U58" s="34">
        <f t="shared" si="14"/>
        <v>20.98</v>
      </c>
      <c r="V58" s="35">
        <f t="shared" si="15"/>
        <v>0.03</v>
      </c>
      <c r="W58" s="36">
        <f t="shared" si="16"/>
        <v>41.99</v>
      </c>
    </row>
    <row r="59">
      <c r="A59" s="28">
        <v>43987.0</v>
      </c>
      <c r="B59" s="42" t="s">
        <v>110</v>
      </c>
      <c r="C59" s="30">
        <v>15.0</v>
      </c>
      <c r="D59" s="46" t="s">
        <v>49</v>
      </c>
      <c r="E59" s="43">
        <v>45.0</v>
      </c>
      <c r="F59" s="43">
        <v>61.0</v>
      </c>
      <c r="G59" s="43">
        <v>8.55</v>
      </c>
      <c r="H59" s="43">
        <v>3.99</v>
      </c>
      <c r="I59" s="43">
        <v>8.97</v>
      </c>
      <c r="J59" s="44"/>
      <c r="K59" s="44"/>
      <c r="L59" s="44"/>
      <c r="M59" s="44"/>
      <c r="N59" s="44"/>
      <c r="O59" s="44"/>
      <c r="P59" s="44"/>
      <c r="Q59" s="44"/>
      <c r="R59" s="44"/>
      <c r="S59" s="45">
        <v>72.19</v>
      </c>
      <c r="T59" s="34">
        <f t="shared" si="13"/>
        <v>33.28</v>
      </c>
      <c r="U59" s="34">
        <f t="shared" si="14"/>
        <v>29.93</v>
      </c>
      <c r="V59" s="35">
        <f t="shared" si="15"/>
        <v>3.35</v>
      </c>
      <c r="W59" s="36">
        <f t="shared" si="16"/>
        <v>63.21</v>
      </c>
    </row>
    <row r="60">
      <c r="A60" s="28">
        <v>44017.0</v>
      </c>
      <c r="B60" s="42" t="s">
        <v>111</v>
      </c>
      <c r="C60" s="30">
        <v>15.0</v>
      </c>
      <c r="D60" s="31" t="s">
        <v>41</v>
      </c>
      <c r="E60" s="43">
        <v>74.0</v>
      </c>
      <c r="F60" s="43">
        <v>47.0</v>
      </c>
      <c r="G60" s="43">
        <v>35.5</v>
      </c>
      <c r="H60" s="43">
        <v>38.99</v>
      </c>
      <c r="I60" s="43">
        <v>99.0</v>
      </c>
      <c r="J60" s="43">
        <v>96.99</v>
      </c>
      <c r="K60" s="44"/>
      <c r="L60" s="44"/>
      <c r="M60" s="44"/>
      <c r="N60" s="44"/>
      <c r="O60" s="44"/>
      <c r="P60" s="44"/>
      <c r="Q60" s="44"/>
      <c r="R60" s="44"/>
      <c r="S60" s="45">
        <v>53.16</v>
      </c>
      <c r="T60" s="34">
        <f t="shared" si="13"/>
        <v>63.52</v>
      </c>
      <c r="U60" s="34">
        <f t="shared" si="14"/>
        <v>26.63</v>
      </c>
      <c r="V60" s="35">
        <f t="shared" si="15"/>
        <v>36.89</v>
      </c>
      <c r="W60" s="36">
        <f t="shared" si="16"/>
        <v>90.15</v>
      </c>
    </row>
    <row r="61">
      <c r="A61" s="28">
        <v>44048.0</v>
      </c>
      <c r="B61" s="42" t="s">
        <v>112</v>
      </c>
      <c r="C61" s="30">
        <v>15.0</v>
      </c>
      <c r="D61" s="31" t="s">
        <v>41</v>
      </c>
      <c r="E61" s="43">
        <v>310.0</v>
      </c>
      <c r="F61" s="43">
        <v>100.0</v>
      </c>
      <c r="G61" s="43">
        <v>65.5</v>
      </c>
      <c r="H61" s="43">
        <v>99.99</v>
      </c>
      <c r="I61" s="43">
        <v>85.84</v>
      </c>
      <c r="J61" s="43">
        <v>100.0</v>
      </c>
      <c r="K61" s="44"/>
      <c r="L61" s="44"/>
      <c r="M61" s="44"/>
      <c r="N61" s="44"/>
      <c r="O61" s="44"/>
      <c r="P61" s="44"/>
      <c r="Q61" s="44"/>
      <c r="R61" s="44"/>
      <c r="S61" s="45">
        <v>112.56</v>
      </c>
      <c r="T61" s="34">
        <f t="shared" si="13"/>
        <v>124.84</v>
      </c>
      <c r="U61" s="34">
        <f t="shared" si="14"/>
        <v>82.99</v>
      </c>
      <c r="V61" s="35">
        <f t="shared" si="15"/>
        <v>41.85</v>
      </c>
      <c r="W61" s="36">
        <f t="shared" si="16"/>
        <v>207.83</v>
      </c>
    </row>
    <row r="62">
      <c r="A62" s="28">
        <v>44079.0</v>
      </c>
      <c r="B62" s="42" t="s">
        <v>113</v>
      </c>
      <c r="C62" s="30">
        <v>15.0</v>
      </c>
      <c r="D62" s="31" t="s">
        <v>41</v>
      </c>
      <c r="E62" s="43">
        <v>315.0</v>
      </c>
      <c r="F62" s="43">
        <v>120.0</v>
      </c>
      <c r="G62" s="43">
        <v>125.0</v>
      </c>
      <c r="H62" s="43">
        <v>97.0</v>
      </c>
      <c r="I62" s="43">
        <v>149.9</v>
      </c>
      <c r="J62" s="43">
        <v>93.99</v>
      </c>
      <c r="K62" s="44"/>
      <c r="L62" s="44"/>
      <c r="M62" s="44"/>
      <c r="N62" s="44"/>
      <c r="O62" s="44"/>
      <c r="P62" s="44"/>
      <c r="Q62" s="44"/>
      <c r="R62" s="44"/>
      <c r="S62" s="45">
        <v>151.66</v>
      </c>
      <c r="T62" s="34">
        <f t="shared" si="13"/>
        <v>150.36</v>
      </c>
      <c r="U62" s="34">
        <f t="shared" si="14"/>
        <v>76.05</v>
      </c>
      <c r="V62" s="35">
        <f t="shared" si="15"/>
        <v>74.31</v>
      </c>
      <c r="W62" s="36">
        <f t="shared" si="16"/>
        <v>226.41</v>
      </c>
    </row>
    <row r="63">
      <c r="A63" s="28">
        <v>44109.0</v>
      </c>
      <c r="B63" s="42" t="s">
        <v>114</v>
      </c>
      <c r="C63" s="30">
        <v>15.0</v>
      </c>
      <c r="D63" s="31" t="s">
        <v>41</v>
      </c>
      <c r="E63" s="43">
        <v>530.0</v>
      </c>
      <c r="F63" s="43">
        <v>222.0</v>
      </c>
      <c r="G63" s="43">
        <v>286.0</v>
      </c>
      <c r="H63" s="43">
        <v>292.0</v>
      </c>
      <c r="I63" s="43">
        <v>185.99</v>
      </c>
      <c r="J63" s="43">
        <v>402.95</v>
      </c>
      <c r="K63" s="44"/>
      <c r="L63" s="44"/>
      <c r="M63" s="44"/>
      <c r="N63" s="44"/>
      <c r="O63" s="44"/>
      <c r="P63" s="44"/>
      <c r="Q63" s="44"/>
      <c r="R63" s="44"/>
      <c r="S63" s="45">
        <v>243.61</v>
      </c>
      <c r="T63" s="34">
        <f t="shared" si="13"/>
        <v>308.94</v>
      </c>
      <c r="U63" s="34">
        <f t="shared" si="14"/>
        <v>119.35</v>
      </c>
      <c r="V63" s="35">
        <f t="shared" si="15"/>
        <v>189.59</v>
      </c>
      <c r="W63" s="36">
        <f t="shared" si="16"/>
        <v>428.29</v>
      </c>
    </row>
    <row r="64">
      <c r="A64" s="28">
        <v>44140.0</v>
      </c>
      <c r="B64" s="42" t="s">
        <v>115</v>
      </c>
      <c r="C64" s="30">
        <v>15.0</v>
      </c>
      <c r="D64" s="31" t="s">
        <v>41</v>
      </c>
      <c r="E64" s="43">
        <v>23.0</v>
      </c>
      <c r="F64" s="43">
        <v>15.0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5">
        <v>15.74</v>
      </c>
      <c r="T64" s="34">
        <f t="shared" si="13"/>
        <v>17.91</v>
      </c>
      <c r="U64" s="34">
        <f t="shared" si="14"/>
        <v>4.42</v>
      </c>
      <c r="V64" s="35">
        <f t="shared" si="15"/>
        <v>13.49</v>
      </c>
      <c r="W64" s="36">
        <f t="shared" si="16"/>
        <v>22.33</v>
      </c>
    </row>
    <row r="65">
      <c r="A65" s="28">
        <v>44170.0</v>
      </c>
      <c r="B65" s="42" t="s">
        <v>116</v>
      </c>
      <c r="C65" s="30">
        <v>15.0</v>
      </c>
      <c r="D65" s="31" t="s">
        <v>41</v>
      </c>
      <c r="E65" s="43">
        <v>750.0</v>
      </c>
      <c r="F65" s="43">
        <v>270.0</v>
      </c>
      <c r="G65" s="43">
        <v>650.0</v>
      </c>
      <c r="H65" s="43">
        <v>499.0</v>
      </c>
      <c r="I65" s="43">
        <v>449.9</v>
      </c>
      <c r="J65" s="44"/>
      <c r="K65" s="44"/>
      <c r="L65" s="44"/>
      <c r="M65" s="44"/>
      <c r="N65" s="44"/>
      <c r="O65" s="44"/>
      <c r="P65" s="44"/>
      <c r="Q65" s="44"/>
      <c r="R65" s="44"/>
      <c r="S65" s="45">
        <v>133.13</v>
      </c>
      <c r="T65" s="34">
        <f t="shared" si="13"/>
        <v>458.67</v>
      </c>
      <c r="U65" s="34">
        <f t="shared" si="14"/>
        <v>230.11</v>
      </c>
      <c r="V65" s="35">
        <f t="shared" si="15"/>
        <v>228.56</v>
      </c>
      <c r="W65" s="36">
        <f t="shared" si="16"/>
        <v>688.78</v>
      </c>
    </row>
    <row r="66">
      <c r="A66" s="47" t="s">
        <v>117</v>
      </c>
      <c r="B66" s="42" t="s">
        <v>118</v>
      </c>
      <c r="C66" s="30">
        <v>15.0</v>
      </c>
      <c r="D66" s="31" t="s">
        <v>41</v>
      </c>
      <c r="E66" s="43">
        <v>400.0</v>
      </c>
      <c r="F66" s="43">
        <v>89.0</v>
      </c>
      <c r="G66" s="43">
        <v>750.0</v>
      </c>
      <c r="H66" s="43">
        <v>159.99</v>
      </c>
      <c r="I66" s="43">
        <v>190.0</v>
      </c>
      <c r="J66" s="43">
        <v>356.0</v>
      </c>
      <c r="K66" s="44"/>
      <c r="L66" s="44"/>
      <c r="M66" s="44"/>
      <c r="N66" s="44"/>
      <c r="O66" s="44"/>
      <c r="P66" s="44"/>
      <c r="Q66" s="44"/>
      <c r="R66" s="44"/>
      <c r="S66" s="45">
        <v>99.25</v>
      </c>
      <c r="T66" s="34">
        <f t="shared" si="13"/>
        <v>292.03</v>
      </c>
      <c r="U66" s="34">
        <f t="shared" si="14"/>
        <v>235.13</v>
      </c>
      <c r="V66" s="35">
        <f t="shared" si="15"/>
        <v>56.9</v>
      </c>
      <c r="W66" s="36">
        <f t="shared" si="16"/>
        <v>527.16</v>
      </c>
    </row>
    <row r="67">
      <c r="A67" s="47" t="s">
        <v>119</v>
      </c>
      <c r="B67" s="42" t="s">
        <v>120</v>
      </c>
      <c r="C67" s="30">
        <v>15.0</v>
      </c>
      <c r="D67" s="31" t="s">
        <v>41</v>
      </c>
      <c r="E67" s="43">
        <v>230.0</v>
      </c>
      <c r="F67" s="43">
        <v>66.0</v>
      </c>
      <c r="G67" s="43">
        <v>65.0</v>
      </c>
      <c r="H67" s="43">
        <v>37.43</v>
      </c>
      <c r="I67" s="43">
        <v>45.0</v>
      </c>
      <c r="J67" s="43">
        <v>49.9</v>
      </c>
      <c r="K67" s="44"/>
      <c r="L67" s="44"/>
      <c r="M67" s="44"/>
      <c r="N67" s="44"/>
      <c r="O67" s="44"/>
      <c r="P67" s="44"/>
      <c r="Q67" s="44"/>
      <c r="R67" s="44"/>
      <c r="S67" s="45">
        <v>74.37</v>
      </c>
      <c r="T67" s="34">
        <f t="shared" si="13"/>
        <v>81.1</v>
      </c>
      <c r="U67" s="34">
        <f t="shared" si="14"/>
        <v>66.94</v>
      </c>
      <c r="V67" s="35">
        <f t="shared" si="15"/>
        <v>14.16</v>
      </c>
      <c r="W67" s="36">
        <f t="shared" si="16"/>
        <v>148.04</v>
      </c>
    </row>
    <row r="68">
      <c r="A68" s="47" t="s">
        <v>121</v>
      </c>
      <c r="B68" s="42" t="s">
        <v>122</v>
      </c>
      <c r="C68" s="30">
        <v>15.0</v>
      </c>
      <c r="D68" s="31" t="s">
        <v>41</v>
      </c>
      <c r="E68" s="43">
        <v>180.0</v>
      </c>
      <c r="F68" s="43">
        <v>64.0</v>
      </c>
      <c r="G68" s="43">
        <v>72.0</v>
      </c>
      <c r="H68" s="43">
        <v>60.0</v>
      </c>
      <c r="I68" s="43">
        <v>54.99</v>
      </c>
      <c r="J68" s="43">
        <v>80.0</v>
      </c>
      <c r="K68" s="44"/>
      <c r="L68" s="44"/>
      <c r="M68" s="44"/>
      <c r="N68" s="44"/>
      <c r="O68" s="44"/>
      <c r="P68" s="44"/>
      <c r="Q68" s="44"/>
      <c r="R68" s="44"/>
      <c r="S68" s="45">
        <v>72.44</v>
      </c>
      <c r="T68" s="34">
        <f t="shared" si="13"/>
        <v>83.35</v>
      </c>
      <c r="U68" s="34">
        <f t="shared" si="14"/>
        <v>43.44</v>
      </c>
      <c r="V68" s="35">
        <f t="shared" si="15"/>
        <v>39.91</v>
      </c>
      <c r="W68" s="36">
        <f t="shared" si="16"/>
        <v>126.79</v>
      </c>
    </row>
    <row r="69">
      <c r="A69" s="47" t="s">
        <v>123</v>
      </c>
      <c r="B69" s="42" t="s">
        <v>124</v>
      </c>
      <c r="C69" s="30">
        <v>15.0</v>
      </c>
      <c r="D69" s="31" t="s">
        <v>41</v>
      </c>
      <c r="E69" s="43">
        <v>30.0</v>
      </c>
      <c r="F69" s="43">
        <v>20.0</v>
      </c>
      <c r="G69" s="43">
        <v>5.0</v>
      </c>
      <c r="H69" s="43">
        <v>0.34</v>
      </c>
      <c r="I69" s="43">
        <v>0.49</v>
      </c>
      <c r="J69" s="43">
        <v>4.13</v>
      </c>
      <c r="K69" s="44"/>
      <c r="L69" s="44"/>
      <c r="M69" s="44"/>
      <c r="N69" s="44"/>
      <c r="O69" s="44"/>
      <c r="P69" s="44"/>
      <c r="Q69" s="44"/>
      <c r="R69" s="44"/>
      <c r="S69" s="45">
        <v>22.49</v>
      </c>
      <c r="T69" s="34">
        <f t="shared" si="13"/>
        <v>11.78</v>
      </c>
      <c r="U69" s="34">
        <f t="shared" si="14"/>
        <v>12.09</v>
      </c>
      <c r="V69" s="35">
        <f t="shared" si="15"/>
        <v>-0.31</v>
      </c>
      <c r="W69" s="36">
        <f t="shared" si="16"/>
        <v>23.87</v>
      </c>
    </row>
    <row r="70">
      <c r="A70" s="47" t="s">
        <v>125</v>
      </c>
      <c r="B70" s="42" t="s">
        <v>126</v>
      </c>
      <c r="C70" s="30">
        <v>15.0</v>
      </c>
      <c r="D70" s="31" t="s">
        <v>41</v>
      </c>
      <c r="E70" s="43">
        <v>30.0</v>
      </c>
      <c r="F70" s="43">
        <v>14.0</v>
      </c>
      <c r="G70" s="43">
        <v>1.25</v>
      </c>
      <c r="H70" s="43">
        <v>1.5</v>
      </c>
      <c r="I70" s="43">
        <v>1.53</v>
      </c>
      <c r="J70" s="43">
        <v>1.7</v>
      </c>
      <c r="K70" s="44"/>
      <c r="L70" s="44"/>
      <c r="M70" s="44"/>
      <c r="N70" s="44"/>
      <c r="O70" s="44"/>
      <c r="P70" s="44"/>
      <c r="Q70" s="44"/>
      <c r="R70" s="44"/>
      <c r="S70" s="45">
        <v>15.68</v>
      </c>
      <c r="T70" s="34">
        <f t="shared" si="13"/>
        <v>9.38</v>
      </c>
      <c r="U70" s="34">
        <f t="shared" si="14"/>
        <v>11.07</v>
      </c>
      <c r="V70" s="35">
        <f t="shared" si="15"/>
        <v>-1.69</v>
      </c>
      <c r="W70" s="36">
        <f t="shared" si="16"/>
        <v>20.45</v>
      </c>
    </row>
    <row r="71">
      <c r="A71" s="47" t="s">
        <v>127</v>
      </c>
      <c r="B71" s="42" t="s">
        <v>128</v>
      </c>
      <c r="C71" s="30">
        <v>15.0</v>
      </c>
      <c r="D71" s="31" t="s">
        <v>41</v>
      </c>
      <c r="E71" s="43">
        <v>430.0</v>
      </c>
      <c r="F71" s="43">
        <v>270.0</v>
      </c>
      <c r="G71" s="43">
        <v>180.0</v>
      </c>
      <c r="H71" s="43">
        <v>261.0</v>
      </c>
      <c r="I71" s="43">
        <v>339.89</v>
      </c>
      <c r="J71" s="43">
        <v>135.26</v>
      </c>
      <c r="K71" s="44"/>
      <c r="L71" s="44"/>
      <c r="M71" s="44"/>
      <c r="N71" s="44"/>
      <c r="O71" s="44"/>
      <c r="P71" s="44"/>
      <c r="Q71" s="44"/>
      <c r="R71" s="44"/>
      <c r="S71" s="45">
        <v>312.53</v>
      </c>
      <c r="T71" s="34">
        <f t="shared" si="13"/>
        <v>275.53</v>
      </c>
      <c r="U71" s="34">
        <f t="shared" si="14"/>
        <v>98.67</v>
      </c>
      <c r="V71" s="35">
        <f t="shared" si="15"/>
        <v>176.86</v>
      </c>
      <c r="W71" s="36">
        <f t="shared" si="16"/>
        <v>374.2</v>
      </c>
    </row>
    <row r="72">
      <c r="A72" s="47" t="s">
        <v>129</v>
      </c>
      <c r="B72" s="42" t="s">
        <v>130</v>
      </c>
      <c r="C72" s="30">
        <v>15.0</v>
      </c>
      <c r="D72" s="31" t="s">
        <v>41</v>
      </c>
      <c r="E72" s="43">
        <v>70.0</v>
      </c>
      <c r="F72" s="43">
        <v>27.0</v>
      </c>
      <c r="G72" s="43">
        <v>65.5</v>
      </c>
      <c r="H72" s="43">
        <v>12.25</v>
      </c>
      <c r="I72" s="43">
        <v>40.47</v>
      </c>
      <c r="J72" s="43">
        <v>54.45</v>
      </c>
      <c r="K72" s="44"/>
      <c r="L72" s="44"/>
      <c r="M72" s="44"/>
      <c r="N72" s="44"/>
      <c r="O72" s="44"/>
      <c r="P72" s="44"/>
      <c r="Q72" s="44"/>
      <c r="R72" s="44"/>
      <c r="S72" s="45">
        <v>30.78</v>
      </c>
      <c r="T72" s="34">
        <f t="shared" si="13"/>
        <v>42.92</v>
      </c>
      <c r="U72" s="34">
        <f t="shared" si="14"/>
        <v>21.31</v>
      </c>
      <c r="V72" s="35">
        <f t="shared" si="15"/>
        <v>21.61</v>
      </c>
      <c r="W72" s="36">
        <f t="shared" si="16"/>
        <v>64.23</v>
      </c>
    </row>
    <row r="73">
      <c r="A73" s="47" t="s">
        <v>131</v>
      </c>
      <c r="B73" s="42" t="s">
        <v>132</v>
      </c>
      <c r="C73" s="30">
        <v>15.0</v>
      </c>
      <c r="D73" s="31" t="s">
        <v>41</v>
      </c>
      <c r="E73" s="43">
        <v>170.0</v>
      </c>
      <c r="F73" s="43">
        <v>81.0</v>
      </c>
      <c r="G73" s="43">
        <v>55.0</v>
      </c>
      <c r="H73" s="43">
        <v>13.8</v>
      </c>
      <c r="I73" s="43">
        <v>63.25</v>
      </c>
      <c r="J73" s="43"/>
      <c r="K73" s="44"/>
      <c r="L73" s="44"/>
      <c r="M73" s="44"/>
      <c r="N73" s="44"/>
      <c r="O73" s="44"/>
      <c r="P73" s="44"/>
      <c r="Q73" s="44"/>
      <c r="R73" s="44"/>
      <c r="S73" s="45">
        <v>92.06</v>
      </c>
      <c r="T73" s="34">
        <f t="shared" si="13"/>
        <v>79.19</v>
      </c>
      <c r="U73" s="34">
        <f t="shared" si="14"/>
        <v>52.02</v>
      </c>
      <c r="V73" s="35">
        <f t="shared" si="15"/>
        <v>27.17</v>
      </c>
      <c r="W73" s="36">
        <f t="shared" si="16"/>
        <v>131.21</v>
      </c>
    </row>
    <row r="74">
      <c r="A74" s="47" t="s">
        <v>133</v>
      </c>
      <c r="B74" s="42" t="s">
        <v>134</v>
      </c>
      <c r="C74" s="30">
        <v>15.0</v>
      </c>
      <c r="D74" s="31" t="s">
        <v>41</v>
      </c>
      <c r="E74" s="43">
        <v>50.0</v>
      </c>
      <c r="F74" s="43">
        <v>38.0</v>
      </c>
      <c r="G74" s="43">
        <v>15.0</v>
      </c>
      <c r="H74" s="43">
        <v>60.0</v>
      </c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5">
        <v>42.89</v>
      </c>
      <c r="T74" s="34">
        <f t="shared" si="13"/>
        <v>41.18</v>
      </c>
      <c r="U74" s="34">
        <f t="shared" si="14"/>
        <v>16.81</v>
      </c>
      <c r="V74" s="35">
        <f t="shared" si="15"/>
        <v>24.37</v>
      </c>
      <c r="W74" s="36">
        <f t="shared" si="16"/>
        <v>57.99</v>
      </c>
    </row>
    <row r="75">
      <c r="A75" s="47" t="s">
        <v>135</v>
      </c>
      <c r="B75" s="42" t="s">
        <v>136</v>
      </c>
      <c r="C75" s="30">
        <v>15.0</v>
      </c>
      <c r="D75" s="31" t="s">
        <v>41</v>
      </c>
      <c r="E75" s="43">
        <v>180.0</v>
      </c>
      <c r="F75" s="43">
        <v>35.0</v>
      </c>
      <c r="G75" s="43">
        <v>18.5</v>
      </c>
      <c r="H75" s="43">
        <v>41.0</v>
      </c>
      <c r="I75" s="43">
        <v>72.67</v>
      </c>
      <c r="J75" s="43">
        <v>59.99</v>
      </c>
      <c r="K75" s="44"/>
      <c r="L75" s="44"/>
      <c r="M75" s="44"/>
      <c r="N75" s="44"/>
      <c r="O75" s="44"/>
      <c r="P75" s="44"/>
      <c r="Q75" s="44"/>
      <c r="R75" s="44"/>
      <c r="S75" s="45">
        <v>39.65</v>
      </c>
      <c r="T75" s="34">
        <f t="shared" si="13"/>
        <v>63.83</v>
      </c>
      <c r="U75" s="34">
        <f t="shared" si="14"/>
        <v>54.13</v>
      </c>
      <c r="V75" s="35">
        <f t="shared" si="15"/>
        <v>9.7</v>
      </c>
      <c r="W75" s="36">
        <f t="shared" si="16"/>
        <v>117.96</v>
      </c>
    </row>
    <row r="76">
      <c r="A76" s="47" t="s">
        <v>137</v>
      </c>
      <c r="B76" s="42" t="s">
        <v>138</v>
      </c>
      <c r="C76" s="30">
        <v>15.0</v>
      </c>
      <c r="D76" s="31" t="s">
        <v>41</v>
      </c>
      <c r="E76" s="43">
        <v>35.0</v>
      </c>
      <c r="F76" s="43">
        <v>15.0</v>
      </c>
      <c r="G76" s="44"/>
      <c r="H76" s="43">
        <v>5.44</v>
      </c>
      <c r="I76" s="43">
        <v>5.17</v>
      </c>
      <c r="J76" s="44"/>
      <c r="K76" s="44"/>
      <c r="L76" s="44"/>
      <c r="M76" s="44"/>
      <c r="N76" s="44"/>
      <c r="O76" s="44"/>
      <c r="P76" s="44"/>
      <c r="Q76" s="44"/>
      <c r="R76" s="44"/>
      <c r="S76" s="45">
        <v>16.51</v>
      </c>
      <c r="T76" s="34">
        <f t="shared" si="13"/>
        <v>15.42</v>
      </c>
      <c r="U76" s="34">
        <f t="shared" si="14"/>
        <v>12.14</v>
      </c>
      <c r="V76" s="35">
        <f t="shared" si="15"/>
        <v>3.28</v>
      </c>
      <c r="W76" s="36">
        <f t="shared" si="16"/>
        <v>27.56</v>
      </c>
    </row>
    <row r="77">
      <c r="A77" s="47" t="s">
        <v>139</v>
      </c>
      <c r="B77" s="42" t="s">
        <v>140</v>
      </c>
      <c r="C77" s="30">
        <v>15.0</v>
      </c>
      <c r="D77" s="31" t="s">
        <v>41</v>
      </c>
      <c r="E77" s="43">
        <v>190.0</v>
      </c>
      <c r="F77" s="43">
        <v>76.0</v>
      </c>
      <c r="G77" s="44"/>
      <c r="H77" s="43">
        <v>109.99</v>
      </c>
      <c r="I77" s="43">
        <v>95.55</v>
      </c>
      <c r="J77" s="43">
        <v>86.99</v>
      </c>
      <c r="K77" s="44"/>
      <c r="L77" s="44"/>
      <c r="M77" s="44"/>
      <c r="N77" s="44"/>
      <c r="O77" s="44"/>
      <c r="P77" s="44"/>
      <c r="Q77" s="44"/>
      <c r="R77" s="44"/>
      <c r="S77" s="45">
        <v>85.62</v>
      </c>
      <c r="T77" s="34">
        <f t="shared" si="13"/>
        <v>107.36</v>
      </c>
      <c r="U77" s="34">
        <f t="shared" si="14"/>
        <v>42.06</v>
      </c>
      <c r="V77" s="35">
        <f t="shared" si="15"/>
        <v>65.3</v>
      </c>
      <c r="W77" s="36">
        <f t="shared" si="16"/>
        <v>149.42</v>
      </c>
    </row>
    <row r="78">
      <c r="A78" s="47" t="s">
        <v>141</v>
      </c>
      <c r="B78" s="42" t="s">
        <v>142</v>
      </c>
      <c r="C78" s="30">
        <v>15.0</v>
      </c>
      <c r="D78" s="31" t="s">
        <v>41</v>
      </c>
      <c r="E78" s="43">
        <v>70.0</v>
      </c>
      <c r="F78" s="43">
        <v>50.0</v>
      </c>
      <c r="G78" s="43">
        <v>25.2</v>
      </c>
      <c r="H78" s="43">
        <v>18.25</v>
      </c>
      <c r="I78" s="43">
        <v>18.8</v>
      </c>
      <c r="J78" s="43">
        <v>19.6</v>
      </c>
      <c r="K78" s="44"/>
      <c r="L78" s="44"/>
      <c r="M78" s="44"/>
      <c r="N78" s="44"/>
      <c r="O78" s="44"/>
      <c r="P78" s="44"/>
      <c r="Q78" s="44"/>
      <c r="R78" s="44"/>
      <c r="S78" s="45">
        <v>48.43</v>
      </c>
      <c r="T78" s="34">
        <f t="shared" si="13"/>
        <v>35.75</v>
      </c>
      <c r="U78" s="34">
        <f t="shared" si="14"/>
        <v>20.42</v>
      </c>
      <c r="V78" s="35">
        <f t="shared" si="15"/>
        <v>15.33</v>
      </c>
      <c r="W78" s="36">
        <f t="shared" si="16"/>
        <v>56.17</v>
      </c>
    </row>
    <row r="79">
      <c r="A79" s="47" t="s">
        <v>143</v>
      </c>
      <c r="B79" s="42" t="s">
        <v>144</v>
      </c>
      <c r="C79" s="30">
        <v>15.0</v>
      </c>
      <c r="D79" s="31" t="s">
        <v>41</v>
      </c>
      <c r="E79" s="43">
        <v>1700.0</v>
      </c>
      <c r="F79" s="43">
        <v>900.0</v>
      </c>
      <c r="G79" s="44"/>
      <c r="H79" s="43">
        <v>565.9</v>
      </c>
      <c r="I79" s="43">
        <v>850.76</v>
      </c>
      <c r="J79" s="43">
        <v>874.99</v>
      </c>
      <c r="K79" s="44"/>
      <c r="L79" s="44"/>
      <c r="M79" s="44"/>
      <c r="N79" s="44"/>
      <c r="O79" s="44"/>
      <c r="P79" s="44"/>
      <c r="Q79" s="44"/>
      <c r="R79" s="44"/>
      <c r="S79" s="52"/>
      <c r="T79" s="34">
        <f t="shared" si="13"/>
        <v>978.33</v>
      </c>
      <c r="U79" s="34">
        <f t="shared" si="14"/>
        <v>425.44</v>
      </c>
      <c r="V79" s="35">
        <f t="shared" si="15"/>
        <v>552.89</v>
      </c>
      <c r="W79" s="36">
        <f t="shared" si="16"/>
        <v>1403.77</v>
      </c>
    </row>
    <row r="80">
      <c r="A80" s="47" t="s">
        <v>145</v>
      </c>
      <c r="B80" s="42" t="s">
        <v>146</v>
      </c>
      <c r="C80" s="30">
        <v>15.0</v>
      </c>
      <c r="D80" s="31" t="s">
        <v>41</v>
      </c>
      <c r="E80" s="43">
        <v>130.0</v>
      </c>
      <c r="F80" s="43">
        <v>58.0</v>
      </c>
      <c r="G80" s="44"/>
      <c r="H80" s="43">
        <v>199.0</v>
      </c>
      <c r="I80" s="43">
        <v>159.1</v>
      </c>
      <c r="J80" s="44"/>
      <c r="K80" s="44"/>
      <c r="L80" s="44"/>
      <c r="M80" s="44"/>
      <c r="N80" s="44"/>
      <c r="O80" s="44"/>
      <c r="P80" s="44"/>
      <c r="Q80" s="44"/>
      <c r="R80" s="44"/>
      <c r="S80" s="45">
        <v>65.15</v>
      </c>
      <c r="T80" s="34">
        <f t="shared" si="13"/>
        <v>122.25</v>
      </c>
      <c r="U80" s="34">
        <f t="shared" si="14"/>
        <v>60.62</v>
      </c>
      <c r="V80" s="35">
        <f t="shared" si="15"/>
        <v>61.63</v>
      </c>
      <c r="W80" s="36">
        <f t="shared" si="16"/>
        <v>182.87</v>
      </c>
    </row>
    <row r="81">
      <c r="A81" s="47" t="s">
        <v>147</v>
      </c>
      <c r="B81" s="42" t="s">
        <v>148</v>
      </c>
      <c r="C81" s="30">
        <v>15.0</v>
      </c>
      <c r="D81" s="31" t="s">
        <v>41</v>
      </c>
      <c r="E81" s="43">
        <v>230.0</v>
      </c>
      <c r="F81" s="43">
        <v>128.0</v>
      </c>
      <c r="G81" s="44"/>
      <c r="H81" s="43">
        <v>125.0</v>
      </c>
      <c r="I81" s="43">
        <v>103.8</v>
      </c>
      <c r="J81" s="43">
        <v>109.26</v>
      </c>
      <c r="K81" s="44"/>
      <c r="L81" s="44"/>
      <c r="M81" s="44"/>
      <c r="N81" s="44"/>
      <c r="O81" s="44"/>
      <c r="P81" s="44"/>
      <c r="Q81" s="44"/>
      <c r="R81" s="44"/>
      <c r="S81" s="45">
        <v>144.35</v>
      </c>
      <c r="T81" s="34">
        <f t="shared" si="13"/>
        <v>140.07</v>
      </c>
      <c r="U81" s="34">
        <f t="shared" si="14"/>
        <v>46.35</v>
      </c>
      <c r="V81" s="35">
        <f t="shared" si="15"/>
        <v>93.72</v>
      </c>
      <c r="W81" s="36">
        <f t="shared" si="16"/>
        <v>186.42</v>
      </c>
    </row>
    <row r="82">
      <c r="A82" s="47" t="s">
        <v>149</v>
      </c>
      <c r="B82" s="42" t="s">
        <v>150</v>
      </c>
      <c r="C82" s="30">
        <v>15.0</v>
      </c>
      <c r="D82" s="31" t="s">
        <v>41</v>
      </c>
      <c r="E82" s="43">
        <v>140.0</v>
      </c>
      <c r="F82" s="43">
        <v>98.0</v>
      </c>
      <c r="G82" s="44"/>
      <c r="H82" s="43">
        <v>74.99</v>
      </c>
      <c r="I82" s="43">
        <v>133.96</v>
      </c>
      <c r="J82" s="43">
        <v>90.0</v>
      </c>
      <c r="K82" s="44"/>
      <c r="L82" s="44"/>
      <c r="M82" s="44"/>
      <c r="N82" s="44"/>
      <c r="O82" s="44"/>
      <c r="P82" s="44"/>
      <c r="Q82" s="44"/>
      <c r="R82" s="44"/>
      <c r="S82" s="45">
        <v>110.15</v>
      </c>
      <c r="T82" s="34">
        <f t="shared" si="13"/>
        <v>107.85</v>
      </c>
      <c r="U82" s="34">
        <f t="shared" si="14"/>
        <v>25.36</v>
      </c>
      <c r="V82" s="35">
        <f t="shared" si="15"/>
        <v>82.49</v>
      </c>
      <c r="W82" s="36">
        <f t="shared" si="16"/>
        <v>133.21</v>
      </c>
    </row>
    <row r="83">
      <c r="A83" s="47" t="s">
        <v>151</v>
      </c>
      <c r="B83" s="42" t="s">
        <v>152</v>
      </c>
      <c r="C83" s="30">
        <v>15.0</v>
      </c>
      <c r="D83" s="31" t="s">
        <v>41</v>
      </c>
      <c r="E83" s="43">
        <v>630.0</v>
      </c>
      <c r="F83" s="43">
        <v>370.0</v>
      </c>
      <c r="G83" s="43">
        <v>380.0</v>
      </c>
      <c r="H83" s="43">
        <v>195.69</v>
      </c>
      <c r="I83" s="43">
        <v>294.16</v>
      </c>
      <c r="J83" s="43">
        <v>488.0</v>
      </c>
      <c r="K83" s="44"/>
      <c r="L83" s="44"/>
      <c r="M83" s="44"/>
      <c r="N83" s="44"/>
      <c r="O83" s="44"/>
      <c r="P83" s="44"/>
      <c r="Q83" s="44"/>
      <c r="R83" s="44"/>
      <c r="S83" s="45">
        <v>407.22</v>
      </c>
      <c r="T83" s="34">
        <f t="shared" si="13"/>
        <v>395.01</v>
      </c>
      <c r="U83" s="34">
        <f t="shared" si="14"/>
        <v>138.3</v>
      </c>
      <c r="V83" s="35">
        <f t="shared" si="15"/>
        <v>256.71</v>
      </c>
      <c r="W83" s="36">
        <f t="shared" si="16"/>
        <v>533.31</v>
      </c>
    </row>
    <row r="84">
      <c r="A84" s="149" t="s">
        <v>153</v>
      </c>
      <c r="B84" s="42" t="s">
        <v>154</v>
      </c>
      <c r="C84" s="30">
        <v>15.0</v>
      </c>
      <c r="D84" s="31" t="s">
        <v>41</v>
      </c>
      <c r="E84" s="43">
        <v>98.0</v>
      </c>
      <c r="F84" s="43">
        <v>70.0</v>
      </c>
      <c r="G84" s="43">
        <v>45.0</v>
      </c>
      <c r="H84" s="43">
        <v>79.99</v>
      </c>
      <c r="I84" s="43">
        <v>49.9</v>
      </c>
      <c r="J84" s="43">
        <v>68.0</v>
      </c>
      <c r="K84" s="44"/>
      <c r="L84" s="44"/>
      <c r="M84" s="44"/>
      <c r="N84" s="44"/>
      <c r="O84" s="44"/>
      <c r="P84" s="44"/>
      <c r="Q84" s="44"/>
      <c r="R84" s="44"/>
      <c r="S84" s="45">
        <v>77.46</v>
      </c>
      <c r="T84" s="34">
        <f t="shared" si="13"/>
        <v>69.76</v>
      </c>
      <c r="U84" s="34">
        <f t="shared" si="14"/>
        <v>18.13</v>
      </c>
      <c r="V84" s="35">
        <f t="shared" si="15"/>
        <v>51.63</v>
      </c>
      <c r="W84" s="36">
        <f t="shared" si="16"/>
        <v>87.89</v>
      </c>
    </row>
    <row r="85">
      <c r="A85" s="53">
        <v>6.0</v>
      </c>
      <c r="B85" s="54" t="s">
        <v>155</v>
      </c>
      <c r="C85" s="55">
        <v>291.0</v>
      </c>
      <c r="D85" s="56" t="s">
        <v>41</v>
      </c>
      <c r="E85" s="57">
        <v>345.0</v>
      </c>
      <c r="F85" s="57">
        <v>188.0</v>
      </c>
      <c r="G85" s="57">
        <v>285.0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9">
        <v>211.56</v>
      </c>
      <c r="T85" s="60">
        <f t="shared" si="13"/>
        <v>257.39</v>
      </c>
      <c r="U85" s="60">
        <f t="shared" si="14"/>
        <v>71.54</v>
      </c>
      <c r="V85" s="61">
        <f t="shared" si="15"/>
        <v>185.85</v>
      </c>
      <c r="W85" s="62">
        <f t="shared" si="16"/>
        <v>328.93</v>
      </c>
    </row>
    <row r="86" ht="12.75" customHeight="1">
      <c r="A86" s="64"/>
      <c r="B86" s="150"/>
      <c r="C86" s="66"/>
      <c r="D86" s="66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68"/>
      <c r="T86" s="151"/>
      <c r="U86" s="151"/>
      <c r="V86" s="151"/>
      <c r="W86" s="151"/>
    </row>
    <row r="87" ht="12.75" customHeight="1">
      <c r="A87" s="64"/>
      <c r="B87" s="150"/>
      <c r="C87" s="66"/>
      <c r="D87" s="66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</row>
    <row r="88" ht="12.75" customHeight="1">
      <c r="A88" s="69" t="str">
        <f t="shared" ref="A88:S88" si="17">IF(A1="","",A1)</f>
        <v/>
      </c>
      <c r="B88" s="70" t="str">
        <f t="shared" si="17"/>
        <v/>
      </c>
      <c r="C88" s="71" t="str">
        <f t="shared" si="17"/>
        <v/>
      </c>
      <c r="D88" s="72" t="str">
        <f t="shared" si="17"/>
        <v/>
      </c>
      <c r="E88" s="7" t="str">
        <f t="shared" si="17"/>
        <v/>
      </c>
      <c r="F88" s="7" t="str">
        <f t="shared" si="17"/>
        <v/>
      </c>
      <c r="G88" s="7" t="str">
        <f t="shared" si="17"/>
        <v/>
      </c>
      <c r="H88" s="7" t="str">
        <f t="shared" si="17"/>
        <v/>
      </c>
      <c r="I88" s="7" t="str">
        <f t="shared" si="17"/>
        <v/>
      </c>
      <c r="J88" s="7" t="str">
        <f t="shared" si="17"/>
        <v/>
      </c>
      <c r="K88" s="7" t="str">
        <f t="shared" si="17"/>
        <v/>
      </c>
      <c r="L88" s="7" t="str">
        <f t="shared" si="17"/>
        <v/>
      </c>
      <c r="M88" s="7" t="str">
        <f t="shared" si="17"/>
        <v/>
      </c>
      <c r="N88" s="7" t="str">
        <f t="shared" si="17"/>
        <v/>
      </c>
      <c r="O88" s="7" t="str">
        <f t="shared" si="17"/>
        <v/>
      </c>
      <c r="P88" s="7" t="str">
        <f t="shared" si="17"/>
        <v/>
      </c>
      <c r="Q88" s="7" t="str">
        <f t="shared" si="17"/>
        <v/>
      </c>
      <c r="R88" s="7" t="str">
        <f t="shared" si="17"/>
        <v/>
      </c>
      <c r="S88" s="7" t="str">
        <f t="shared" si="17"/>
        <v/>
      </c>
      <c r="T88" s="73"/>
      <c r="U88" s="74"/>
      <c r="V88" s="73"/>
      <c r="W88" s="74"/>
    </row>
    <row r="89" ht="12.75" customHeight="1">
      <c r="A89" s="76" t="str">
        <f t="shared" ref="A89:S89" si="18">IF(A2="","",A2)</f>
        <v>Item</v>
      </c>
      <c r="B89" s="76" t="str">
        <f t="shared" si="18"/>
        <v>Descrição</v>
      </c>
      <c r="C89" s="76" t="str">
        <f t="shared" si="18"/>
        <v>Qtde</v>
      </c>
      <c r="D89" s="76" t="str">
        <f t="shared" si="18"/>
        <v>Unidade</v>
      </c>
      <c r="E89" s="76" t="str">
        <f t="shared" si="18"/>
        <v>GH</v>
      </c>
      <c r="F89" s="76" t="str">
        <f t="shared" si="18"/>
        <v>Monar</v>
      </c>
      <c r="G89" s="76" t="str">
        <f t="shared" si="18"/>
        <v>SRV</v>
      </c>
      <c r="H89" s="76" t="str">
        <f t="shared" si="18"/>
        <v>Internet 1 </v>
      </c>
      <c r="I89" s="76" t="str">
        <f t="shared" si="18"/>
        <v>Internet 2</v>
      </c>
      <c r="J89" s="76" t="str">
        <f t="shared" si="18"/>
        <v>Internet 3</v>
      </c>
      <c r="K89" s="76" t="str">
        <f t="shared" si="18"/>
        <v>BP1</v>
      </c>
      <c r="L89" s="76" t="str">
        <f t="shared" si="18"/>
        <v>BP2</v>
      </c>
      <c r="M89" s="76" t="str">
        <f t="shared" si="18"/>
        <v>BP3</v>
      </c>
      <c r="N89" s="76" t="str">
        <f t="shared" si="18"/>
        <v>BP4</v>
      </c>
      <c r="O89" s="76" t="str">
        <f t="shared" si="18"/>
        <v>BP5</v>
      </c>
      <c r="P89" s="76" t="str">
        <f t="shared" si="18"/>
        <v>BP6</v>
      </c>
      <c r="Q89" s="76" t="str">
        <f t="shared" si="18"/>
        <v>BP7</v>
      </c>
      <c r="R89" s="76" t="str">
        <f t="shared" si="18"/>
        <v>BP8</v>
      </c>
      <c r="S89" s="77" t="str">
        <f t="shared" si="18"/>
        <v>Ata 015/2019</v>
      </c>
      <c r="T89" s="78" t="s">
        <v>156</v>
      </c>
      <c r="U89" s="79"/>
      <c r="V89" s="78"/>
      <c r="W89" s="79"/>
    </row>
    <row r="90" ht="12.75" customHeight="1">
      <c r="A90" s="80"/>
      <c r="B90" s="81"/>
      <c r="C90" s="82"/>
      <c r="D90" s="83"/>
      <c r="E90" s="12" t="str">
        <f t="shared" ref="E90:S90" si="19">IF(E3="","",E3)</f>
        <v/>
      </c>
      <c r="F90" s="12" t="str">
        <f t="shared" si="19"/>
        <v/>
      </c>
      <c r="G90" s="12" t="str">
        <f t="shared" si="19"/>
        <v/>
      </c>
      <c r="H90" s="12" t="str">
        <f t="shared" si="19"/>
        <v/>
      </c>
      <c r="I90" s="12" t="str">
        <f t="shared" si="19"/>
        <v/>
      </c>
      <c r="J90" s="12" t="str">
        <f t="shared" si="19"/>
        <v/>
      </c>
      <c r="K90" s="12" t="str">
        <f t="shared" si="19"/>
        <v/>
      </c>
      <c r="L90" s="12" t="str">
        <f t="shared" si="19"/>
        <v/>
      </c>
      <c r="M90" s="12" t="str">
        <f t="shared" si="19"/>
        <v/>
      </c>
      <c r="N90" s="12" t="str">
        <f t="shared" si="19"/>
        <v/>
      </c>
      <c r="O90" s="12" t="str">
        <f t="shared" si="19"/>
        <v/>
      </c>
      <c r="P90" s="12" t="str">
        <f t="shared" si="19"/>
        <v/>
      </c>
      <c r="Q90" s="12" t="str">
        <f t="shared" si="19"/>
        <v/>
      </c>
      <c r="R90" s="12" t="str">
        <f t="shared" si="19"/>
        <v/>
      </c>
      <c r="S90" s="12" t="str">
        <f t="shared" si="19"/>
        <v/>
      </c>
      <c r="T90" s="78" t="s">
        <v>157</v>
      </c>
      <c r="U90" s="79"/>
      <c r="V90" s="78" t="s">
        <v>158</v>
      </c>
      <c r="W90" s="79"/>
    </row>
    <row r="91" ht="12.75" customHeight="1">
      <c r="A91" s="84"/>
      <c r="B91" s="85"/>
      <c r="C91" s="86"/>
      <c r="D91" s="87"/>
      <c r="E91" s="21" t="str">
        <f t="shared" ref="E91:S91" si="20">IF(E4="","",E4)</f>
        <v/>
      </c>
      <c r="F91" s="21" t="str">
        <f t="shared" si="20"/>
        <v/>
      </c>
      <c r="G91" s="21" t="str">
        <f t="shared" si="20"/>
        <v/>
      </c>
      <c r="H91" s="21" t="str">
        <f t="shared" si="20"/>
        <v/>
      </c>
      <c r="I91" s="21" t="str">
        <f t="shared" si="20"/>
        <v/>
      </c>
      <c r="J91" s="21" t="str">
        <f t="shared" si="20"/>
        <v/>
      </c>
      <c r="K91" s="21" t="str">
        <f t="shared" si="20"/>
        <v/>
      </c>
      <c r="L91" s="21" t="str">
        <f t="shared" si="20"/>
        <v/>
      </c>
      <c r="M91" s="21" t="str">
        <f t="shared" si="20"/>
        <v/>
      </c>
      <c r="N91" s="21" t="str">
        <f t="shared" si="20"/>
        <v/>
      </c>
      <c r="O91" s="21" t="str">
        <f t="shared" si="20"/>
        <v/>
      </c>
      <c r="P91" s="21" t="str">
        <f t="shared" si="20"/>
        <v/>
      </c>
      <c r="Q91" s="21" t="str">
        <f t="shared" si="20"/>
        <v/>
      </c>
      <c r="R91" s="21" t="str">
        <f t="shared" si="20"/>
        <v/>
      </c>
      <c r="S91" s="21" t="str">
        <f t="shared" si="20"/>
        <v/>
      </c>
      <c r="T91" s="88"/>
      <c r="U91" s="89"/>
      <c r="V91" s="88"/>
      <c r="W91" s="89"/>
    </row>
    <row r="92" ht="12.75" customHeight="1">
      <c r="A92" s="90">
        <f t="shared" ref="A92:A172" si="21">A5</f>
        <v>1</v>
      </c>
      <c r="B92" s="91" t="str">
        <f t="shared" ref="B92:B172" si="22">IF(B5="","",B5)</f>
        <v>Manutenção Preventiva – Tipo Split</v>
      </c>
      <c r="C92" s="92" t="str">
        <f>C5</f>
        <v/>
      </c>
      <c r="D92" s="93"/>
      <c r="E92" s="152" t="str">
        <f>IF('Circunscrição I'!E5&gt;0,IF(AND('Circunscrição I'!$U5&lt;='Circunscrição I'!E5,'Circunscrição I'!E5&lt;='Circunscrição I'!$V5),'Circunscrição I'!E5,"excluído*"),"")</f>
        <v/>
      </c>
      <c r="F92" s="152"/>
      <c r="G92" s="152" t="str">
        <f>IF('Circunscrição I'!F5&gt;0,IF(AND('Circunscrição I'!$U5&lt;='Circunscrição I'!F5,'Circunscrição I'!F5&lt;='Circunscrição I'!$V5),'Circunscrição I'!F5,"excluído*"),"")</f>
        <v/>
      </c>
      <c r="H92" s="152" t="str">
        <f>IF('Circunscrição I'!G5&gt;0,IF(AND('Circunscrição I'!$U5&lt;='Circunscrição I'!G5,'Circunscrição I'!G5&lt;='Circunscrição I'!$V5),'Circunscrição I'!G5,"excluído*"),"")</f>
        <v/>
      </c>
      <c r="I92" s="152" t="str">
        <f>IF('Circunscrição I'!H5&gt;0,IF(AND('Circunscrição I'!$U5&lt;='Circunscrição I'!H5,'Circunscrição I'!H5&lt;='Circunscrição I'!$V5),'Circunscrição I'!H5,"excluído*"),"")</f>
        <v/>
      </c>
      <c r="J92" s="152" t="str">
        <f>IF('Circunscrição I'!I5&gt;0,IF(AND('Circunscrição I'!$U5&lt;='Circunscrição I'!I5,'Circunscrição I'!I5&lt;='Circunscrição I'!$V5),'Circunscrição I'!I5,"excluído*"),"")</f>
        <v/>
      </c>
      <c r="K92" s="152" t="str">
        <f>IF('Circunscrição I'!J5&gt;0,IF(AND('Circunscrição I'!$U5&lt;='Circunscrição I'!J5,'Circunscrição I'!J5&lt;='Circunscrição I'!$V5),'Circunscrição I'!J5,"excluído*"),"")</f>
        <v/>
      </c>
      <c r="L92" s="152" t="str">
        <f>IF('Circunscrição I'!K5&gt;0,IF(AND('Circunscrição I'!$U5&lt;='Circunscrição I'!K5,'Circunscrição I'!K5&lt;='Circunscrição I'!$V5),'Circunscrição I'!K5,"excluído*"),"")</f>
        <v/>
      </c>
      <c r="M92" s="152" t="str">
        <f>IF('Circunscrição I'!L5&gt;0,IF(AND('Circunscrição I'!$U5&lt;='Circunscrição I'!L5,'Circunscrição I'!L5&lt;='Circunscrição I'!$V5),'Circunscrição I'!L5,"excluído*"),"")</f>
        <v/>
      </c>
      <c r="N92" s="152" t="str">
        <f>IF('Circunscrição I'!M5&gt;0,IF(AND('Circunscrição I'!$U5&lt;='Circunscrição I'!M5,'Circunscrição I'!M5&lt;='Circunscrição I'!$V5),'Circunscrição I'!M5,"excluído*"),"")</f>
        <v/>
      </c>
      <c r="O92" s="152" t="str">
        <f>IF('Circunscrição I'!N5&gt;0,IF(AND('Circunscrição I'!$U5&lt;='Circunscrição I'!N5,'Circunscrição I'!N5&lt;='Circunscrição I'!$V5),'Circunscrição I'!N5,"excluído*"),"")</f>
        <v/>
      </c>
      <c r="P92" s="152" t="str">
        <f>IF('Circunscrição I'!O5&gt;0,IF(AND('Circunscrição I'!$U5&lt;='Circunscrição I'!O5,'Circunscrição I'!O5&lt;='Circunscrição I'!$V5),'Circunscrição I'!O5,"excluído*"),"")</f>
        <v/>
      </c>
      <c r="Q92" s="152" t="str">
        <f>IF('Circunscrição I'!P5&gt;0,IF(AND('Circunscrição I'!$U5&lt;='Circunscrição I'!P5,'Circunscrição I'!P5&lt;='Circunscrição I'!$V5),'Circunscrição I'!P5,"excluído*"),"")</f>
        <v/>
      </c>
      <c r="R92" s="152" t="str">
        <f>IF('Circunscrição I'!Q5&gt;0,IF(AND('Circunscrição I'!$U5&lt;='Circunscrição I'!Q5,'Circunscrição I'!Q5&lt;='Circunscrição I'!$V5),'Circunscrição I'!Q5,"excluído*"),"")</f>
        <v/>
      </c>
      <c r="S92" s="95"/>
      <c r="T92" s="96" t="str">
        <f>IF(SUM(E92:H92)&gt;0,ROUND(AVERAGE(E92:H92),2),"")</f>
        <v/>
      </c>
      <c r="U92" s="96"/>
      <c r="V92" s="95" t="str">
        <f t="shared" ref="V92:V172" si="25">IF(T92&lt;&gt;"",T92*C92,"")</f>
        <v/>
      </c>
      <c r="W92" s="97"/>
    </row>
    <row r="93" ht="12.75" customHeight="1">
      <c r="A93" s="99">
        <f t="shared" si="21"/>
        <v>43831</v>
      </c>
      <c r="B93" s="100" t="str">
        <f t="shared" si="22"/>
        <v>Manutenção Preventiva por Equipamento</v>
      </c>
      <c r="C93" s="101">
        <f t="shared" ref="C93:D93" si="23">IF(C6="","",C6)</f>
        <v>180</v>
      </c>
      <c r="D93" s="101" t="str">
        <f t="shared" si="23"/>
        <v>unid.</v>
      </c>
      <c r="E93" s="116" t="str">
        <f t="shared" ref="E93:S93" si="24">IF(E6&gt;0,IF(AND($V6&lt;=E6,E6&lt;=$W6),E6,"excluído*"),"")</f>
        <v>excluído*</v>
      </c>
      <c r="F93" s="116" t="str">
        <f t="shared" si="24"/>
        <v>excluído*</v>
      </c>
      <c r="G93" s="116">
        <f t="shared" si="24"/>
        <v>450</v>
      </c>
      <c r="H93" s="116" t="str">
        <f t="shared" si="24"/>
        <v/>
      </c>
      <c r="I93" s="116" t="str">
        <f t="shared" si="24"/>
        <v/>
      </c>
      <c r="J93" s="116" t="str">
        <f t="shared" si="24"/>
        <v/>
      </c>
      <c r="K93" s="116">
        <f t="shared" si="24"/>
        <v>654.07</v>
      </c>
      <c r="L93" s="116">
        <f t="shared" si="24"/>
        <v>593.21</v>
      </c>
      <c r="M93" s="116">
        <f t="shared" si="24"/>
        <v>563.65</v>
      </c>
      <c r="N93" s="116">
        <f t="shared" si="24"/>
        <v>520.14</v>
      </c>
      <c r="O93" s="116">
        <f t="shared" si="24"/>
        <v>489.44</v>
      </c>
      <c r="P93" s="116">
        <f t="shared" si="24"/>
        <v>452.02</v>
      </c>
      <c r="Q93" s="116">
        <f t="shared" si="24"/>
        <v>448.51</v>
      </c>
      <c r="R93" s="116">
        <f t="shared" si="24"/>
        <v>414.9</v>
      </c>
      <c r="S93" s="116">
        <f t="shared" si="24"/>
        <v>256.41</v>
      </c>
      <c r="T93" s="117">
        <f>IF(SUM(E93:S93)&gt;0,ROUND(AVERAGE(E93:S93),2),"")</f>
        <v>484.24</v>
      </c>
      <c r="U93" s="118"/>
      <c r="V93" s="119">
        <f t="shared" si="25"/>
        <v>87163.2</v>
      </c>
      <c r="W93" s="120"/>
    </row>
    <row r="94" ht="12.75" customHeight="1">
      <c r="A94" s="90">
        <f t="shared" si="21"/>
        <v>2</v>
      </c>
      <c r="B94" s="108" t="str">
        <f t="shared" si="22"/>
        <v>Instalação e Substituição de Condicionadores tipo Split</v>
      </c>
      <c r="C94" s="92" t="str">
        <f t="shared" ref="C94:D94" si="26">C7</f>
        <v/>
      </c>
      <c r="D94" s="93" t="str">
        <f t="shared" si="26"/>
        <v/>
      </c>
      <c r="E94" s="152" t="str">
        <f>IF('Circunscrição I'!E7&gt;0,IF(AND('Circunscrição I'!$U7&lt;='Circunscrição I'!E7,'Circunscrição I'!E7&lt;='Circunscrição I'!$V7),'Circunscrição I'!E7,"excluído*"),"")</f>
        <v/>
      </c>
      <c r="F94" s="152"/>
      <c r="G94" s="152" t="str">
        <f>IF('Circunscrição I'!F7&gt;0,IF(AND('Circunscrição I'!$U7&lt;='Circunscrição I'!F7,'Circunscrição I'!F7&lt;='Circunscrição I'!$V7),'Circunscrição I'!F7,"excluído*"),"")</f>
        <v/>
      </c>
      <c r="H94" s="152" t="str">
        <f>IF('Circunscrição I'!G7&gt;0,IF(AND('Circunscrição I'!$U7&lt;='Circunscrição I'!G7,'Circunscrição I'!G7&lt;='Circunscrição I'!$V7),'Circunscrição I'!G7,"excluído*"),"")</f>
        <v/>
      </c>
      <c r="I94" s="152" t="str">
        <f>IF('Circunscrição I'!H7&gt;0,IF(AND('Circunscrição I'!$U7&lt;='Circunscrição I'!H7,'Circunscrição I'!H7&lt;='Circunscrição I'!$V7),'Circunscrição I'!H7,"excluído*"),"")</f>
        <v/>
      </c>
      <c r="J94" s="152" t="str">
        <f>IF('Circunscrição I'!I7&gt;0,IF(AND('Circunscrição I'!$U7&lt;='Circunscrição I'!I7,'Circunscrição I'!I7&lt;='Circunscrição I'!$V7),'Circunscrição I'!I7,"excluído*"),"")</f>
        <v/>
      </c>
      <c r="K94" s="152" t="str">
        <f>IF('Circunscrição I'!J7&gt;0,IF(AND('Circunscrição I'!$U7&lt;='Circunscrição I'!J7,'Circunscrição I'!J7&lt;='Circunscrição I'!$V7),'Circunscrição I'!J7,"excluído*"),"")</f>
        <v/>
      </c>
      <c r="L94" s="152" t="str">
        <f>IF('Circunscrição I'!K7&gt;0,IF(AND('Circunscrição I'!$U7&lt;='Circunscrição I'!K7,'Circunscrição I'!K7&lt;='Circunscrição I'!$V7),'Circunscrição I'!K7,"excluído*"),"")</f>
        <v/>
      </c>
      <c r="M94" s="152" t="str">
        <f>IF('Circunscrição I'!L7&gt;0,IF(AND('Circunscrição I'!$U7&lt;='Circunscrição I'!L7,'Circunscrição I'!L7&lt;='Circunscrição I'!$V7),'Circunscrição I'!L7,"excluído*"),"")</f>
        <v/>
      </c>
      <c r="N94" s="152" t="str">
        <f>IF('Circunscrição I'!M7&gt;0,IF(AND('Circunscrição I'!$U7&lt;='Circunscrição I'!M7,'Circunscrição I'!M7&lt;='Circunscrição I'!$V7),'Circunscrição I'!M7,"excluído*"),"")</f>
        <v/>
      </c>
      <c r="O94" s="152" t="str">
        <f>IF('Circunscrição I'!N7&gt;0,IF(AND('Circunscrição I'!$U7&lt;='Circunscrição I'!N7,'Circunscrição I'!N7&lt;='Circunscrição I'!$V7),'Circunscrição I'!N7,"excluído*"),"")</f>
        <v/>
      </c>
      <c r="P94" s="152" t="str">
        <f>IF('Circunscrição I'!O7&gt;0,IF(AND('Circunscrição I'!$U7&lt;='Circunscrição I'!O7,'Circunscrição I'!O7&lt;='Circunscrição I'!$V7),'Circunscrição I'!O7,"excluído*"),"")</f>
        <v/>
      </c>
      <c r="Q94" s="152" t="str">
        <f>IF('Circunscrição I'!P7&gt;0,IF(AND('Circunscrição I'!$U7&lt;='Circunscrição I'!P7,'Circunscrição I'!P7&lt;='Circunscrição I'!$V7),'Circunscrição I'!P7,"excluído*"),"")</f>
        <v/>
      </c>
      <c r="R94" s="152" t="str">
        <f>IF('Circunscrição I'!Q7&gt;0,IF(AND('Circunscrição I'!$U7&lt;='Circunscrição I'!Q7,'Circunscrição I'!Q7&lt;='Circunscrição I'!$V7),'Circunscrição I'!Q7,"excluído*"),"")</f>
        <v/>
      </c>
      <c r="S94" s="153"/>
      <c r="T94" s="96" t="str">
        <f>IF(SUM(E94:H94)&gt;0,ROUND(AVERAGE(E94:H94),2),"")</f>
        <v/>
      </c>
      <c r="U94" s="96"/>
      <c r="V94" s="95" t="str">
        <f t="shared" si="25"/>
        <v/>
      </c>
      <c r="W94" s="97"/>
    </row>
    <row r="95" ht="12.75" customHeight="1">
      <c r="A95" s="115">
        <f t="shared" si="21"/>
        <v>43832</v>
      </c>
      <c r="B95" s="100" t="str">
        <f t="shared" si="22"/>
        <v>Retirada e Instalação de condicionador Split</v>
      </c>
      <c r="C95" s="101">
        <f t="shared" ref="C95:D95" si="27">IF(C8="","",C8)</f>
        <v>35</v>
      </c>
      <c r="D95" s="101" t="str">
        <f t="shared" si="27"/>
        <v>unid.</v>
      </c>
      <c r="E95" s="116">
        <f t="shared" ref="E95:S95" si="28">IF(E8&gt;0,IF(AND($V8&lt;=E8,E8&lt;=$W8),E8,"excluído*"),"")</f>
        <v>1200</v>
      </c>
      <c r="F95" s="116" t="str">
        <f t="shared" si="28"/>
        <v>excluído*</v>
      </c>
      <c r="G95" s="116" t="str">
        <f t="shared" si="28"/>
        <v>excluído*</v>
      </c>
      <c r="H95" s="116" t="str">
        <f t="shared" si="28"/>
        <v/>
      </c>
      <c r="I95" s="116" t="str">
        <f t="shared" si="28"/>
        <v/>
      </c>
      <c r="J95" s="116" t="str">
        <f t="shared" si="28"/>
        <v/>
      </c>
      <c r="K95" s="116">
        <f t="shared" si="28"/>
        <v>1350</v>
      </c>
      <c r="L95" s="116">
        <f t="shared" si="28"/>
        <v>1000</v>
      </c>
      <c r="M95" s="116">
        <f t="shared" si="28"/>
        <v>960</v>
      </c>
      <c r="N95" s="116" t="str">
        <f t="shared" si="28"/>
        <v>excluído*</v>
      </c>
      <c r="O95" s="116">
        <f t="shared" si="28"/>
        <v>887.86</v>
      </c>
      <c r="P95" s="116">
        <f t="shared" si="28"/>
        <v>1168</v>
      </c>
      <c r="Q95" s="116" t="str">
        <f t="shared" si="28"/>
        <v>excluído*</v>
      </c>
      <c r="R95" s="116" t="str">
        <f t="shared" si="28"/>
        <v/>
      </c>
      <c r="S95" s="116">
        <f t="shared" si="28"/>
        <v>882.38</v>
      </c>
      <c r="T95" s="117">
        <f t="shared" ref="T95:T172" si="31">IF(SUM(E95:S95)&gt;0,ROUND(AVERAGE(E95:S95),2),"")</f>
        <v>1064.03</v>
      </c>
      <c r="U95" s="118"/>
      <c r="V95" s="119">
        <f t="shared" si="25"/>
        <v>37241.05</v>
      </c>
      <c r="W95" s="120"/>
    </row>
    <row r="96" ht="12.75" customHeight="1">
      <c r="A96" s="115">
        <f t="shared" si="21"/>
        <v>43863</v>
      </c>
      <c r="B96" s="100" t="str">
        <f t="shared" si="22"/>
        <v>PCI Evaporadora</v>
      </c>
      <c r="C96" s="101">
        <f t="shared" ref="C96:D96" si="29">IF(C9="","",C9)</f>
        <v>35</v>
      </c>
      <c r="D96" s="101" t="str">
        <f t="shared" si="29"/>
        <v>unid.</v>
      </c>
      <c r="E96" s="121" t="str">
        <f t="shared" ref="E96:S96" si="30">IF(E9&gt;0,IF(AND($V9&lt;=E9,E9&lt;=$W9),E9,"excluído*"),"")</f>
        <v>excluído*</v>
      </c>
      <c r="F96" s="121">
        <f t="shared" si="30"/>
        <v>400</v>
      </c>
      <c r="G96" s="121">
        <f t="shared" si="30"/>
        <v>650</v>
      </c>
      <c r="H96" s="121">
        <f t="shared" si="30"/>
        <v>408.95</v>
      </c>
      <c r="I96" s="121">
        <f t="shared" si="30"/>
        <v>616.75</v>
      </c>
      <c r="J96" s="121">
        <f t="shared" si="30"/>
        <v>542.06</v>
      </c>
      <c r="K96" s="121" t="str">
        <f t="shared" si="30"/>
        <v>excluído*</v>
      </c>
      <c r="L96" s="121" t="str">
        <f t="shared" si="30"/>
        <v/>
      </c>
      <c r="M96" s="121" t="str">
        <f t="shared" si="30"/>
        <v/>
      </c>
      <c r="N96" s="121" t="str">
        <f t="shared" si="30"/>
        <v/>
      </c>
      <c r="O96" s="121" t="str">
        <f t="shared" si="30"/>
        <v/>
      </c>
      <c r="P96" s="121" t="str">
        <f t="shared" si="30"/>
        <v/>
      </c>
      <c r="Q96" s="121" t="str">
        <f t="shared" si="30"/>
        <v/>
      </c>
      <c r="R96" s="121" t="str">
        <f t="shared" si="30"/>
        <v/>
      </c>
      <c r="S96" s="121">
        <f t="shared" si="30"/>
        <v>504.08</v>
      </c>
      <c r="T96" s="117">
        <f t="shared" si="31"/>
        <v>520.31</v>
      </c>
      <c r="U96" s="118"/>
      <c r="V96" s="124">
        <f t="shared" si="25"/>
        <v>18210.85</v>
      </c>
      <c r="W96" s="125"/>
    </row>
    <row r="97" ht="12.75" customHeight="1">
      <c r="A97" s="115">
        <f t="shared" si="21"/>
        <v>43892</v>
      </c>
      <c r="B97" s="100" t="str">
        <f t="shared" si="22"/>
        <v>Placa de Comando de Condensadora</v>
      </c>
      <c r="C97" s="101">
        <f t="shared" ref="C97:D97" si="32">IF(C10="","",C10)</f>
        <v>30</v>
      </c>
      <c r="D97" s="101" t="str">
        <f t="shared" si="32"/>
        <v>unid.</v>
      </c>
      <c r="E97" s="121">
        <f t="shared" ref="E97:S97" si="33">IF(E10&gt;0,IF(AND($V10&lt;=E10,E10&lt;=$W10),E10,"excluído*"),"")</f>
        <v>800</v>
      </c>
      <c r="F97" s="121" t="str">
        <f t="shared" si="33"/>
        <v>excluído*</v>
      </c>
      <c r="G97" s="121">
        <f t="shared" si="33"/>
        <v>725</v>
      </c>
      <c r="H97" s="121">
        <f t="shared" si="33"/>
        <v>680</v>
      </c>
      <c r="I97" s="121">
        <f t="shared" si="33"/>
        <v>613.95</v>
      </c>
      <c r="J97" s="121">
        <f t="shared" si="33"/>
        <v>740.75</v>
      </c>
      <c r="K97" s="121" t="str">
        <f t="shared" si="33"/>
        <v>excluído*</v>
      </c>
      <c r="L97" s="121">
        <f t="shared" si="33"/>
        <v>1200</v>
      </c>
      <c r="M97" s="121">
        <f t="shared" si="33"/>
        <v>612</v>
      </c>
      <c r="N97" s="121">
        <f t="shared" si="33"/>
        <v>579.2</v>
      </c>
      <c r="O97" s="121">
        <f t="shared" si="33"/>
        <v>769.69</v>
      </c>
      <c r="P97" s="121" t="str">
        <f t="shared" si="33"/>
        <v>excluído*</v>
      </c>
      <c r="Q97" s="121" t="str">
        <f t="shared" si="33"/>
        <v/>
      </c>
      <c r="R97" s="121" t="str">
        <f t="shared" si="33"/>
        <v/>
      </c>
      <c r="S97" s="121">
        <f t="shared" si="33"/>
        <v>773.47</v>
      </c>
      <c r="T97" s="117">
        <f t="shared" si="31"/>
        <v>749.41</v>
      </c>
      <c r="U97" s="118"/>
      <c r="V97" s="124">
        <f t="shared" si="25"/>
        <v>22482.3</v>
      </c>
      <c r="W97" s="125"/>
    </row>
    <row r="98" ht="12.75" customHeight="1">
      <c r="A98" s="115">
        <f t="shared" si="21"/>
        <v>43923</v>
      </c>
      <c r="B98" s="100" t="str">
        <f t="shared" si="22"/>
        <v>Instalação de tubulação ou mangueira para drenos</v>
      </c>
      <c r="C98" s="101">
        <f t="shared" ref="C98:D98" si="34">IF(C11="","",C11)</f>
        <v>200</v>
      </c>
      <c r="D98" s="101" t="str">
        <f t="shared" si="34"/>
        <v>metro</v>
      </c>
      <c r="E98" s="121">
        <f t="shared" ref="E98:S98" si="35">IF(E11&gt;0,IF(AND($V11&lt;=E11,E11&lt;=$W11),E11,"excluído*"),"")</f>
        <v>120</v>
      </c>
      <c r="F98" s="121">
        <f t="shared" si="35"/>
        <v>130</v>
      </c>
      <c r="G98" s="121">
        <f t="shared" si="35"/>
        <v>150</v>
      </c>
      <c r="H98" s="121" t="str">
        <f t="shared" si="35"/>
        <v/>
      </c>
      <c r="I98" s="121" t="str">
        <f t="shared" si="35"/>
        <v/>
      </c>
      <c r="J98" s="121" t="str">
        <f t="shared" si="35"/>
        <v/>
      </c>
      <c r="K98" s="121">
        <f t="shared" si="35"/>
        <v>166.67</v>
      </c>
      <c r="L98" s="121" t="str">
        <f t="shared" si="35"/>
        <v>excluído*</v>
      </c>
      <c r="M98" s="121" t="str">
        <f t="shared" si="35"/>
        <v>excluído*</v>
      </c>
      <c r="N98" s="121" t="str">
        <f t="shared" si="35"/>
        <v/>
      </c>
      <c r="O98" s="121" t="str">
        <f t="shared" si="35"/>
        <v/>
      </c>
      <c r="P98" s="121" t="str">
        <f t="shared" si="35"/>
        <v/>
      </c>
      <c r="Q98" s="121" t="str">
        <f t="shared" si="35"/>
        <v/>
      </c>
      <c r="R98" s="121" t="str">
        <f t="shared" si="35"/>
        <v/>
      </c>
      <c r="S98" s="121">
        <f t="shared" si="35"/>
        <v>118.22</v>
      </c>
      <c r="T98" s="117">
        <f t="shared" si="31"/>
        <v>136.98</v>
      </c>
      <c r="U98" s="118"/>
      <c r="V98" s="124">
        <f t="shared" si="25"/>
        <v>27396</v>
      </c>
      <c r="W98" s="125"/>
    </row>
    <row r="99" ht="12.75" customHeight="1">
      <c r="A99" s="115">
        <f t="shared" si="21"/>
        <v>43953</v>
      </c>
      <c r="B99" s="100" t="str">
        <f t="shared" si="22"/>
        <v>Isolante térmico para tubos de cobre 1/4”</v>
      </c>
      <c r="C99" s="101">
        <f t="shared" ref="C99:D99" si="36">IF(C12="","",C12)</f>
        <v>100</v>
      </c>
      <c r="D99" s="101" t="str">
        <f t="shared" si="36"/>
        <v>metro</v>
      </c>
      <c r="E99" s="121" t="str">
        <f t="shared" ref="E99:S99" si="37">IF(E12&gt;0,IF(AND($V12&lt;=E12,E12&lt;=$W12),E12,"excluído*"),"")</f>
        <v>excluído*</v>
      </c>
      <c r="F99" s="121">
        <f t="shared" si="37"/>
        <v>3</v>
      </c>
      <c r="G99" s="121">
        <f t="shared" si="37"/>
        <v>3.5</v>
      </c>
      <c r="H99" s="121">
        <f t="shared" si="37"/>
        <v>3.5</v>
      </c>
      <c r="I99" s="121" t="str">
        <f t="shared" si="37"/>
        <v/>
      </c>
      <c r="J99" s="121" t="str">
        <f t="shared" si="37"/>
        <v/>
      </c>
      <c r="K99" s="121" t="str">
        <f t="shared" si="37"/>
        <v/>
      </c>
      <c r="L99" s="121" t="str">
        <f t="shared" si="37"/>
        <v/>
      </c>
      <c r="M99" s="121" t="str">
        <f t="shared" si="37"/>
        <v/>
      </c>
      <c r="N99" s="121" t="str">
        <f t="shared" si="37"/>
        <v/>
      </c>
      <c r="O99" s="121" t="str">
        <f t="shared" si="37"/>
        <v/>
      </c>
      <c r="P99" s="121" t="str">
        <f t="shared" si="37"/>
        <v/>
      </c>
      <c r="Q99" s="121" t="str">
        <f t="shared" si="37"/>
        <v/>
      </c>
      <c r="R99" s="121" t="str">
        <f t="shared" si="37"/>
        <v/>
      </c>
      <c r="S99" s="121">
        <f t="shared" si="37"/>
        <v>2.98</v>
      </c>
      <c r="T99" s="117">
        <f t="shared" si="31"/>
        <v>3.25</v>
      </c>
      <c r="U99" s="118"/>
      <c r="V99" s="124">
        <f t="shared" si="25"/>
        <v>325</v>
      </c>
      <c r="W99" s="125"/>
    </row>
    <row r="100" ht="12.75" customHeight="1">
      <c r="A100" s="115">
        <f t="shared" si="21"/>
        <v>43984</v>
      </c>
      <c r="B100" s="100" t="str">
        <f t="shared" si="22"/>
        <v>Isolante térmico para tubos de cobre 3/8”</v>
      </c>
      <c r="C100" s="101">
        <f t="shared" ref="C100:D100" si="38">IF(C13="","",C13)</f>
        <v>100</v>
      </c>
      <c r="D100" s="101" t="str">
        <f t="shared" si="38"/>
        <v>metro</v>
      </c>
      <c r="E100" s="121" t="str">
        <f t="shared" ref="E100:S100" si="39">IF(E13&gt;0,IF(AND($V13&lt;=E13,E13&lt;=$W13),E13,"excluído*"),"")</f>
        <v>excluído*</v>
      </c>
      <c r="F100" s="121">
        <f t="shared" si="39"/>
        <v>5</v>
      </c>
      <c r="G100" s="121" t="str">
        <f t="shared" si="39"/>
        <v>excluído*</v>
      </c>
      <c r="H100" s="121">
        <f t="shared" si="39"/>
        <v>4.4</v>
      </c>
      <c r="I100" s="121" t="str">
        <f t="shared" si="39"/>
        <v/>
      </c>
      <c r="J100" s="121" t="str">
        <f t="shared" si="39"/>
        <v/>
      </c>
      <c r="K100" s="121">
        <f t="shared" si="39"/>
        <v>5.63</v>
      </c>
      <c r="L100" s="121">
        <f t="shared" si="39"/>
        <v>5.49</v>
      </c>
      <c r="M100" s="121" t="str">
        <f t="shared" si="39"/>
        <v>excluído*</v>
      </c>
      <c r="N100" s="121" t="str">
        <f t="shared" si="39"/>
        <v/>
      </c>
      <c r="O100" s="121" t="str">
        <f t="shared" si="39"/>
        <v/>
      </c>
      <c r="P100" s="121" t="str">
        <f t="shared" si="39"/>
        <v/>
      </c>
      <c r="Q100" s="121" t="str">
        <f t="shared" si="39"/>
        <v/>
      </c>
      <c r="R100" s="121" t="str">
        <f t="shared" si="39"/>
        <v/>
      </c>
      <c r="S100" s="121">
        <f t="shared" si="39"/>
        <v>6.2</v>
      </c>
      <c r="T100" s="117">
        <f t="shared" si="31"/>
        <v>5.34</v>
      </c>
      <c r="U100" s="118"/>
      <c r="V100" s="124">
        <f t="shared" si="25"/>
        <v>534</v>
      </c>
      <c r="W100" s="125"/>
    </row>
    <row r="101" ht="12.75" customHeight="1">
      <c r="A101" s="115">
        <f t="shared" si="21"/>
        <v>44014</v>
      </c>
      <c r="B101" s="100" t="str">
        <f t="shared" si="22"/>
        <v>Isolante térmico para tubos de cobre 1/2”</v>
      </c>
      <c r="C101" s="101">
        <f t="shared" ref="C101:D101" si="40">IF(C14="","",C14)</f>
        <v>100</v>
      </c>
      <c r="D101" s="101" t="str">
        <f t="shared" si="40"/>
        <v>metro</v>
      </c>
      <c r="E101" s="121" t="str">
        <f t="shared" ref="E101:S101" si="41">IF(E14&gt;0,IF(AND($V14&lt;=E14,E14&lt;=$W14),E14,"excluído*"),"")</f>
        <v>excluído*</v>
      </c>
      <c r="F101" s="121">
        <f t="shared" si="41"/>
        <v>12</v>
      </c>
      <c r="G101" s="121">
        <f t="shared" si="41"/>
        <v>3.85</v>
      </c>
      <c r="H101" s="121">
        <f t="shared" si="41"/>
        <v>3.7</v>
      </c>
      <c r="I101" s="121" t="str">
        <f t="shared" si="41"/>
        <v/>
      </c>
      <c r="J101" s="121" t="str">
        <f t="shared" si="41"/>
        <v/>
      </c>
      <c r="K101" s="121">
        <f t="shared" si="41"/>
        <v>6.47</v>
      </c>
      <c r="L101" s="121">
        <f t="shared" si="41"/>
        <v>6.49</v>
      </c>
      <c r="M101" s="121" t="str">
        <f t="shared" si="41"/>
        <v/>
      </c>
      <c r="N101" s="121" t="str">
        <f t="shared" si="41"/>
        <v/>
      </c>
      <c r="O101" s="121" t="str">
        <f t="shared" si="41"/>
        <v/>
      </c>
      <c r="P101" s="121" t="str">
        <f t="shared" si="41"/>
        <v/>
      </c>
      <c r="Q101" s="121" t="str">
        <f t="shared" si="41"/>
        <v/>
      </c>
      <c r="R101" s="121" t="str">
        <f t="shared" si="41"/>
        <v/>
      </c>
      <c r="S101" s="121" t="str">
        <f t="shared" si="41"/>
        <v>excluído*</v>
      </c>
      <c r="T101" s="117">
        <f t="shared" si="31"/>
        <v>6.5</v>
      </c>
      <c r="U101" s="118"/>
      <c r="V101" s="124">
        <f t="shared" si="25"/>
        <v>650</v>
      </c>
      <c r="W101" s="125"/>
    </row>
    <row r="102" ht="12.75" customHeight="1">
      <c r="A102" s="115">
        <f t="shared" si="21"/>
        <v>44045</v>
      </c>
      <c r="B102" s="100" t="str">
        <f t="shared" si="22"/>
        <v>Isolante térmico para tubos de cobre 5/8”</v>
      </c>
      <c r="C102" s="101">
        <f t="shared" ref="C102:D102" si="42">IF(C15="","",C15)</f>
        <v>100</v>
      </c>
      <c r="D102" s="101" t="str">
        <f t="shared" si="42"/>
        <v>metro</v>
      </c>
      <c r="E102" s="121" t="str">
        <f t="shared" ref="E102:S102" si="43">IF(E15&gt;0,IF(AND($V15&lt;=E15,E15&lt;=$W15),E15,"excluído*"),"")</f>
        <v>excluído*</v>
      </c>
      <c r="F102" s="121">
        <f t="shared" si="43"/>
        <v>8</v>
      </c>
      <c r="G102" s="121" t="str">
        <f t="shared" si="43"/>
        <v>excluído*</v>
      </c>
      <c r="H102" s="121" t="str">
        <f t="shared" si="43"/>
        <v/>
      </c>
      <c r="I102" s="121" t="str">
        <f t="shared" si="43"/>
        <v/>
      </c>
      <c r="J102" s="121" t="str">
        <f t="shared" si="43"/>
        <v/>
      </c>
      <c r="K102" s="121" t="str">
        <f t="shared" si="43"/>
        <v/>
      </c>
      <c r="L102" s="121" t="str">
        <f t="shared" si="43"/>
        <v/>
      </c>
      <c r="M102" s="121" t="str">
        <f t="shared" si="43"/>
        <v/>
      </c>
      <c r="N102" s="121" t="str">
        <f t="shared" si="43"/>
        <v/>
      </c>
      <c r="O102" s="121" t="str">
        <f t="shared" si="43"/>
        <v/>
      </c>
      <c r="P102" s="121" t="str">
        <f t="shared" si="43"/>
        <v/>
      </c>
      <c r="Q102" s="121" t="str">
        <f t="shared" si="43"/>
        <v/>
      </c>
      <c r="R102" s="121" t="str">
        <f t="shared" si="43"/>
        <v/>
      </c>
      <c r="S102" s="121">
        <f t="shared" si="43"/>
        <v>10.15</v>
      </c>
      <c r="T102" s="117">
        <f t="shared" si="31"/>
        <v>9.08</v>
      </c>
      <c r="U102" s="118"/>
      <c r="V102" s="124">
        <f t="shared" si="25"/>
        <v>908</v>
      </c>
      <c r="W102" s="125"/>
    </row>
    <row r="103" ht="12.75" customHeight="1">
      <c r="A103" s="115">
        <f t="shared" si="21"/>
        <v>44076</v>
      </c>
      <c r="B103" s="100" t="str">
        <f t="shared" si="22"/>
        <v>Isolante térmico para tubos de cobre 3/4”</v>
      </c>
      <c r="C103" s="101">
        <f t="shared" ref="C103:D103" si="44">IF(C16="","",C16)</f>
        <v>100</v>
      </c>
      <c r="D103" s="101" t="str">
        <f t="shared" si="44"/>
        <v>metro</v>
      </c>
      <c r="E103" s="121" t="str">
        <f t="shared" ref="E103:S103" si="45">IF(E16&gt;0,IF(AND($V16&lt;=E16,E16&lt;=$W16),E16,"excluído*"),"")</f>
        <v>excluído*</v>
      </c>
      <c r="F103" s="121">
        <f t="shared" si="45"/>
        <v>10</v>
      </c>
      <c r="G103" s="121">
        <f t="shared" si="45"/>
        <v>4.25</v>
      </c>
      <c r="H103" s="121">
        <f t="shared" si="45"/>
        <v>3.75</v>
      </c>
      <c r="I103" s="121" t="str">
        <f t="shared" si="45"/>
        <v/>
      </c>
      <c r="J103" s="121" t="str">
        <f t="shared" si="45"/>
        <v/>
      </c>
      <c r="K103" s="121" t="str">
        <f t="shared" si="45"/>
        <v/>
      </c>
      <c r="L103" s="121" t="str">
        <f t="shared" si="45"/>
        <v/>
      </c>
      <c r="M103" s="121" t="str">
        <f t="shared" si="45"/>
        <v/>
      </c>
      <c r="N103" s="121" t="str">
        <f t="shared" si="45"/>
        <v/>
      </c>
      <c r="O103" s="121" t="str">
        <f t="shared" si="45"/>
        <v/>
      </c>
      <c r="P103" s="121" t="str">
        <f t="shared" si="45"/>
        <v/>
      </c>
      <c r="Q103" s="121" t="str">
        <f t="shared" si="45"/>
        <v/>
      </c>
      <c r="R103" s="121" t="str">
        <f t="shared" si="45"/>
        <v/>
      </c>
      <c r="S103" s="121">
        <f t="shared" si="45"/>
        <v>12</v>
      </c>
      <c r="T103" s="117">
        <f t="shared" si="31"/>
        <v>7.5</v>
      </c>
      <c r="U103" s="118"/>
      <c r="V103" s="124">
        <f t="shared" si="25"/>
        <v>750</v>
      </c>
      <c r="W103" s="125"/>
    </row>
    <row r="104" ht="12.75" customHeight="1">
      <c r="A104" s="115">
        <f t="shared" si="21"/>
        <v>44106</v>
      </c>
      <c r="B104" s="100" t="str">
        <f t="shared" si="22"/>
        <v>Tubulação de cobre nas medidas 1/4”</v>
      </c>
      <c r="C104" s="101">
        <f t="shared" ref="C104:D104" si="46">IF(C17="","",C17)</f>
        <v>100</v>
      </c>
      <c r="D104" s="101" t="str">
        <f t="shared" si="46"/>
        <v>metro</v>
      </c>
      <c r="E104" s="121">
        <f t="shared" ref="E104:S104" si="47">IF(E17&gt;0,IF(AND($V17&lt;=E17,E17&lt;=$W17),E17,"excluído*"),"")</f>
        <v>15.5</v>
      </c>
      <c r="F104" s="121">
        <f t="shared" si="47"/>
        <v>17</v>
      </c>
      <c r="G104" s="121" t="str">
        <f t="shared" si="47"/>
        <v>excluído*</v>
      </c>
      <c r="H104" s="121">
        <f t="shared" si="47"/>
        <v>15.14</v>
      </c>
      <c r="I104" s="121">
        <f t="shared" si="47"/>
        <v>12.52</v>
      </c>
      <c r="J104" s="121">
        <f t="shared" si="47"/>
        <v>13.27</v>
      </c>
      <c r="K104" s="121" t="str">
        <f t="shared" si="47"/>
        <v/>
      </c>
      <c r="L104" s="121" t="str">
        <f t="shared" si="47"/>
        <v/>
      </c>
      <c r="M104" s="121" t="str">
        <f t="shared" si="47"/>
        <v/>
      </c>
      <c r="N104" s="121" t="str">
        <f t="shared" si="47"/>
        <v/>
      </c>
      <c r="O104" s="121" t="str">
        <f t="shared" si="47"/>
        <v/>
      </c>
      <c r="P104" s="121" t="str">
        <f t="shared" si="47"/>
        <v/>
      </c>
      <c r="Q104" s="121" t="str">
        <f t="shared" si="47"/>
        <v/>
      </c>
      <c r="R104" s="121" t="str">
        <f t="shared" si="47"/>
        <v/>
      </c>
      <c r="S104" s="121">
        <f t="shared" si="47"/>
        <v>21.54</v>
      </c>
      <c r="T104" s="117">
        <f t="shared" si="31"/>
        <v>15.83</v>
      </c>
      <c r="U104" s="118"/>
      <c r="V104" s="124">
        <f t="shared" si="25"/>
        <v>1583</v>
      </c>
      <c r="W104" s="125"/>
    </row>
    <row r="105" ht="12.75" customHeight="1">
      <c r="A105" s="115">
        <f t="shared" si="21"/>
        <v>44137</v>
      </c>
      <c r="B105" s="100" t="str">
        <f t="shared" si="22"/>
        <v>Tubulação de cobre nas medidas 3/8”</v>
      </c>
      <c r="C105" s="101">
        <f t="shared" ref="C105:D105" si="48">IF(C18="","",C18)</f>
        <v>100</v>
      </c>
      <c r="D105" s="101" t="str">
        <f t="shared" si="48"/>
        <v>metro</v>
      </c>
      <c r="E105" s="121" t="str">
        <f t="shared" ref="E105:S105" si="49">IF(E18&gt;0,IF(AND($V18&lt;=E18,E18&lt;=$W18),E18,"excluído*"),"")</f>
        <v>excluído*</v>
      </c>
      <c r="F105" s="121">
        <f t="shared" si="49"/>
        <v>21</v>
      </c>
      <c r="G105" s="121" t="str">
        <f t="shared" si="49"/>
        <v>excluído*</v>
      </c>
      <c r="H105" s="121" t="str">
        <f t="shared" si="49"/>
        <v>excluído*</v>
      </c>
      <c r="I105" s="121" t="str">
        <f t="shared" si="49"/>
        <v>excluído*</v>
      </c>
      <c r="J105" s="121" t="str">
        <f t="shared" si="49"/>
        <v/>
      </c>
      <c r="K105" s="121" t="str">
        <f t="shared" si="49"/>
        <v/>
      </c>
      <c r="L105" s="121" t="str">
        <f t="shared" si="49"/>
        <v/>
      </c>
      <c r="M105" s="121" t="str">
        <f t="shared" si="49"/>
        <v/>
      </c>
      <c r="N105" s="121" t="str">
        <f t="shared" si="49"/>
        <v/>
      </c>
      <c r="O105" s="121" t="str">
        <f t="shared" si="49"/>
        <v/>
      </c>
      <c r="P105" s="121" t="str">
        <f t="shared" si="49"/>
        <v/>
      </c>
      <c r="Q105" s="121" t="str">
        <f t="shared" si="49"/>
        <v/>
      </c>
      <c r="R105" s="121" t="str">
        <f t="shared" si="49"/>
        <v/>
      </c>
      <c r="S105" s="121">
        <f t="shared" si="49"/>
        <v>26.19</v>
      </c>
      <c r="T105" s="117">
        <f t="shared" si="31"/>
        <v>23.6</v>
      </c>
      <c r="U105" s="118"/>
      <c r="V105" s="124">
        <f t="shared" si="25"/>
        <v>2360</v>
      </c>
      <c r="W105" s="125"/>
    </row>
    <row r="106" ht="12.75" customHeight="1">
      <c r="A106" s="115">
        <f t="shared" si="21"/>
        <v>44167</v>
      </c>
      <c r="B106" s="100" t="str">
        <f t="shared" si="22"/>
        <v>Tubulação de cobre nas medidas 1/2”</v>
      </c>
      <c r="C106" s="101">
        <f t="shared" ref="C106:D106" si="50">IF(C19="","",C19)</f>
        <v>100</v>
      </c>
      <c r="D106" s="101" t="str">
        <f t="shared" si="50"/>
        <v>metro</v>
      </c>
      <c r="E106" s="121" t="str">
        <f t="shared" ref="E106:S106" si="51">IF(E19&gt;0,IF(AND($V19&lt;=E19,E19&lt;=$W19),E19,"excluído*"),"")</f>
        <v>excluído*</v>
      </c>
      <c r="F106" s="121">
        <f t="shared" si="51"/>
        <v>18</v>
      </c>
      <c r="G106" s="121" t="str">
        <f t="shared" si="51"/>
        <v>excluído*</v>
      </c>
      <c r="H106" s="121">
        <f t="shared" si="51"/>
        <v>15.14</v>
      </c>
      <c r="I106" s="121">
        <f t="shared" si="51"/>
        <v>12.52</v>
      </c>
      <c r="J106" s="121">
        <f t="shared" si="51"/>
        <v>13.27</v>
      </c>
      <c r="K106" s="121" t="str">
        <f t="shared" si="51"/>
        <v/>
      </c>
      <c r="L106" s="121" t="str">
        <f t="shared" si="51"/>
        <v/>
      </c>
      <c r="M106" s="121" t="str">
        <f t="shared" si="51"/>
        <v/>
      </c>
      <c r="N106" s="121" t="str">
        <f t="shared" si="51"/>
        <v/>
      </c>
      <c r="O106" s="121" t="str">
        <f t="shared" si="51"/>
        <v/>
      </c>
      <c r="P106" s="121" t="str">
        <f t="shared" si="51"/>
        <v/>
      </c>
      <c r="Q106" s="121" t="str">
        <f t="shared" si="51"/>
        <v/>
      </c>
      <c r="R106" s="121" t="str">
        <f t="shared" si="51"/>
        <v/>
      </c>
      <c r="S106" s="121">
        <f t="shared" si="51"/>
        <v>20.65</v>
      </c>
      <c r="T106" s="117">
        <f t="shared" si="31"/>
        <v>15.92</v>
      </c>
      <c r="U106" s="118"/>
      <c r="V106" s="124">
        <f t="shared" si="25"/>
        <v>1592</v>
      </c>
      <c r="W106" s="125"/>
    </row>
    <row r="107" ht="12.75" customHeight="1">
      <c r="A107" s="126" t="str">
        <f t="shared" si="21"/>
        <v>2.13</v>
      </c>
      <c r="B107" s="100" t="str">
        <f t="shared" si="22"/>
        <v>Tubulação de cobre nas medidas 5/8”</v>
      </c>
      <c r="C107" s="101">
        <f t="shared" ref="C107:D107" si="52">IF(C20="","",C20)</f>
        <v>100</v>
      </c>
      <c r="D107" s="101" t="str">
        <f t="shared" si="52"/>
        <v>metro</v>
      </c>
      <c r="E107" s="121" t="str">
        <f t="shared" ref="E107:S107" si="53">IF(E20&gt;0,IF(AND($V20&lt;=E20,E20&lt;=$W20),E20,"excluído*"),"")</f>
        <v>excluído*</v>
      </c>
      <c r="F107" s="121">
        <f t="shared" si="53"/>
        <v>26</v>
      </c>
      <c r="G107" s="121" t="str">
        <f t="shared" si="53"/>
        <v>excluído*</v>
      </c>
      <c r="H107" s="121">
        <f t="shared" si="53"/>
        <v>17</v>
      </c>
      <c r="I107" s="121">
        <f t="shared" si="53"/>
        <v>16.07</v>
      </c>
      <c r="J107" s="121">
        <f t="shared" si="53"/>
        <v>15.94</v>
      </c>
      <c r="K107" s="121" t="str">
        <f t="shared" si="53"/>
        <v/>
      </c>
      <c r="L107" s="121" t="str">
        <f t="shared" si="53"/>
        <v/>
      </c>
      <c r="M107" s="121" t="str">
        <f t="shared" si="53"/>
        <v/>
      </c>
      <c r="N107" s="121" t="str">
        <f t="shared" si="53"/>
        <v/>
      </c>
      <c r="O107" s="121" t="str">
        <f t="shared" si="53"/>
        <v/>
      </c>
      <c r="P107" s="121" t="str">
        <f t="shared" si="53"/>
        <v/>
      </c>
      <c r="Q107" s="121" t="str">
        <f t="shared" si="53"/>
        <v/>
      </c>
      <c r="R107" s="121" t="str">
        <f t="shared" si="53"/>
        <v/>
      </c>
      <c r="S107" s="121">
        <f t="shared" si="53"/>
        <v>31.8</v>
      </c>
      <c r="T107" s="117">
        <f t="shared" si="31"/>
        <v>21.36</v>
      </c>
      <c r="U107" s="118"/>
      <c r="V107" s="124">
        <f t="shared" si="25"/>
        <v>2136</v>
      </c>
      <c r="W107" s="125"/>
    </row>
    <row r="108" ht="12.75" customHeight="1">
      <c r="A108" s="126" t="str">
        <f t="shared" si="21"/>
        <v>2.14</v>
      </c>
      <c r="B108" s="100" t="str">
        <f t="shared" si="22"/>
        <v>Tubulação de cobre nas medidas 3/4”</v>
      </c>
      <c r="C108" s="101">
        <f t="shared" ref="C108:D108" si="54">IF(C21="","",C21)</f>
        <v>100</v>
      </c>
      <c r="D108" s="101" t="str">
        <f t="shared" si="54"/>
        <v>metro</v>
      </c>
      <c r="E108" s="121" t="str">
        <f t="shared" ref="E108:S108" si="55">IF(E21&gt;0,IF(AND($V21&lt;=E21,E21&lt;=$W21),E21,"excluído*"),"")</f>
        <v>excluído*</v>
      </c>
      <c r="F108" s="121">
        <f t="shared" si="55"/>
        <v>30</v>
      </c>
      <c r="G108" s="121">
        <f t="shared" si="55"/>
        <v>42.5</v>
      </c>
      <c r="H108" s="121" t="str">
        <f t="shared" si="55"/>
        <v>excluído*</v>
      </c>
      <c r="I108" s="121" t="str">
        <f t="shared" si="55"/>
        <v>excluído*</v>
      </c>
      <c r="J108" s="121" t="str">
        <f t="shared" si="55"/>
        <v/>
      </c>
      <c r="K108" s="121" t="str">
        <f t="shared" si="55"/>
        <v/>
      </c>
      <c r="L108" s="121" t="str">
        <f t="shared" si="55"/>
        <v/>
      </c>
      <c r="M108" s="121" t="str">
        <f t="shared" si="55"/>
        <v/>
      </c>
      <c r="N108" s="121" t="str">
        <f t="shared" si="55"/>
        <v/>
      </c>
      <c r="O108" s="121" t="str">
        <f t="shared" si="55"/>
        <v/>
      </c>
      <c r="P108" s="121" t="str">
        <f t="shared" si="55"/>
        <v/>
      </c>
      <c r="Q108" s="121" t="str">
        <f t="shared" si="55"/>
        <v/>
      </c>
      <c r="R108" s="121" t="str">
        <f t="shared" si="55"/>
        <v/>
      </c>
      <c r="S108" s="121">
        <f t="shared" si="55"/>
        <v>34.2</v>
      </c>
      <c r="T108" s="117">
        <f t="shared" si="31"/>
        <v>35.57</v>
      </c>
      <c r="U108" s="118"/>
      <c r="V108" s="124">
        <f t="shared" si="25"/>
        <v>3557</v>
      </c>
      <c r="W108" s="125"/>
    </row>
    <row r="109" ht="12.75" customHeight="1">
      <c r="A109" s="126" t="str">
        <f t="shared" si="21"/>
        <v>2.15</v>
      </c>
      <c r="B109" s="100" t="str">
        <f t="shared" si="22"/>
        <v>Bombas para drenos até 30.000 BTU´s</v>
      </c>
      <c r="C109" s="101">
        <f t="shared" ref="C109:D109" si="56">IF(C22="","",C22)</f>
        <v>10</v>
      </c>
      <c r="D109" s="101" t="str">
        <f t="shared" si="56"/>
        <v>unid.</v>
      </c>
      <c r="E109" s="121" t="str">
        <f t="shared" ref="E109:S109" si="57">IF(E22&gt;0,IF(AND($V22&lt;=E22,E22&lt;=$W22),E22,"excluído*"),"")</f>
        <v>excluído*</v>
      </c>
      <c r="F109" s="121">
        <f t="shared" si="57"/>
        <v>550</v>
      </c>
      <c r="G109" s="121">
        <f t="shared" si="57"/>
        <v>520</v>
      </c>
      <c r="H109" s="121">
        <f t="shared" si="57"/>
        <v>492.1</v>
      </c>
      <c r="I109" s="121">
        <f t="shared" si="57"/>
        <v>462</v>
      </c>
      <c r="J109" s="121">
        <f t="shared" si="57"/>
        <v>462</v>
      </c>
      <c r="K109" s="121">
        <f t="shared" si="57"/>
        <v>540</v>
      </c>
      <c r="L109" s="121" t="str">
        <f t="shared" si="57"/>
        <v>excluído*</v>
      </c>
      <c r="M109" s="121" t="str">
        <f t="shared" si="57"/>
        <v/>
      </c>
      <c r="N109" s="121" t="str">
        <f t="shared" si="57"/>
        <v/>
      </c>
      <c r="O109" s="121" t="str">
        <f t="shared" si="57"/>
        <v/>
      </c>
      <c r="P109" s="121" t="str">
        <f t="shared" si="57"/>
        <v/>
      </c>
      <c r="Q109" s="121" t="str">
        <f t="shared" si="57"/>
        <v/>
      </c>
      <c r="R109" s="121" t="str">
        <f t="shared" si="57"/>
        <v/>
      </c>
      <c r="S109" s="121">
        <f t="shared" si="57"/>
        <v>576.37</v>
      </c>
      <c r="T109" s="117">
        <f t="shared" si="31"/>
        <v>514.64</v>
      </c>
      <c r="U109" s="118"/>
      <c r="V109" s="124">
        <f t="shared" si="25"/>
        <v>5146.4</v>
      </c>
      <c r="W109" s="125"/>
    </row>
    <row r="110" ht="12.75" customHeight="1">
      <c r="A110" s="126" t="str">
        <f t="shared" si="21"/>
        <v>2.16</v>
      </c>
      <c r="B110" s="100" t="str">
        <f t="shared" si="22"/>
        <v>Bombas para drenos acima de 30.000 BTU´s</v>
      </c>
      <c r="C110" s="101">
        <f t="shared" ref="C110:D110" si="58">IF(C23="","",C23)</f>
        <v>10</v>
      </c>
      <c r="D110" s="101" t="str">
        <f t="shared" si="58"/>
        <v>unid.</v>
      </c>
      <c r="E110" s="121">
        <f t="shared" ref="E110:S110" si="59">IF(E23&gt;0,IF(AND($V23&lt;=E23,E23&lt;=$W23),E23,"excluído*"),"")</f>
        <v>830</v>
      </c>
      <c r="F110" s="121">
        <f t="shared" si="59"/>
        <v>630</v>
      </c>
      <c r="G110" s="121">
        <f t="shared" si="59"/>
        <v>580</v>
      </c>
      <c r="H110" s="121">
        <f t="shared" si="59"/>
        <v>454.99</v>
      </c>
      <c r="I110" s="121">
        <f t="shared" si="59"/>
        <v>595</v>
      </c>
      <c r="J110" s="121">
        <f t="shared" si="59"/>
        <v>595</v>
      </c>
      <c r="K110" s="121">
        <f t="shared" si="59"/>
        <v>540</v>
      </c>
      <c r="L110" s="121">
        <f t="shared" si="59"/>
        <v>762</v>
      </c>
      <c r="M110" s="121" t="str">
        <f t="shared" si="59"/>
        <v>excluído*</v>
      </c>
      <c r="N110" s="121" t="str">
        <f t="shared" si="59"/>
        <v/>
      </c>
      <c r="O110" s="121" t="str">
        <f t="shared" si="59"/>
        <v/>
      </c>
      <c r="P110" s="121" t="str">
        <f t="shared" si="59"/>
        <v/>
      </c>
      <c r="Q110" s="121" t="str">
        <f t="shared" si="59"/>
        <v/>
      </c>
      <c r="R110" s="121" t="str">
        <f t="shared" si="59"/>
        <v/>
      </c>
      <c r="S110" s="121">
        <f t="shared" si="59"/>
        <v>887.69</v>
      </c>
      <c r="T110" s="117">
        <f t="shared" si="31"/>
        <v>652.74</v>
      </c>
      <c r="U110" s="118"/>
      <c r="V110" s="124">
        <f t="shared" si="25"/>
        <v>6527.4</v>
      </c>
      <c r="W110" s="125"/>
    </row>
    <row r="111" ht="33.75" customHeight="1">
      <c r="A111" s="126" t="str">
        <f t="shared" si="21"/>
        <v>2.17</v>
      </c>
      <c r="B111" s="100" t="str">
        <f t="shared" si="22"/>
        <v>Suportes mão francesa com calço de borracha para fixação da condensadora na parede</v>
      </c>
      <c r="C111" s="101">
        <f t="shared" ref="C111:D111" si="60">IF(C24="","",C24)</f>
        <v>30</v>
      </c>
      <c r="D111" s="101" t="str">
        <f t="shared" si="60"/>
        <v>unid.</v>
      </c>
      <c r="E111" s="121">
        <f t="shared" ref="E111:S111" si="61">IF(E24&gt;0,IF(AND($V24&lt;=E24,E24&lt;=$W24),E24,"excluído*"),"")</f>
        <v>80</v>
      </c>
      <c r="F111" s="121">
        <f t="shared" si="61"/>
        <v>70</v>
      </c>
      <c r="G111" s="121" t="str">
        <f t="shared" si="61"/>
        <v>excluído*</v>
      </c>
      <c r="H111" s="121">
        <f t="shared" si="61"/>
        <v>47.99</v>
      </c>
      <c r="I111" s="121" t="str">
        <f t="shared" si="61"/>
        <v>excluído*</v>
      </c>
      <c r="J111" s="121">
        <f t="shared" si="61"/>
        <v>57.99</v>
      </c>
      <c r="K111" s="121">
        <f t="shared" si="61"/>
        <v>71.61</v>
      </c>
      <c r="L111" s="121" t="str">
        <f t="shared" si="61"/>
        <v>excluído*</v>
      </c>
      <c r="M111" s="121">
        <f t="shared" si="61"/>
        <v>88.94</v>
      </c>
      <c r="N111" s="121" t="str">
        <f t="shared" si="61"/>
        <v>excluído*</v>
      </c>
      <c r="O111" s="121">
        <f t="shared" si="61"/>
        <v>64</v>
      </c>
      <c r="P111" s="121">
        <f t="shared" si="61"/>
        <v>70.99</v>
      </c>
      <c r="Q111" s="121" t="str">
        <f t="shared" si="61"/>
        <v/>
      </c>
      <c r="R111" s="121" t="str">
        <f t="shared" si="61"/>
        <v/>
      </c>
      <c r="S111" s="121">
        <f t="shared" si="61"/>
        <v>72.53</v>
      </c>
      <c r="T111" s="117">
        <f t="shared" si="31"/>
        <v>69.34</v>
      </c>
      <c r="U111" s="118"/>
      <c r="V111" s="124">
        <f t="shared" si="25"/>
        <v>2080.2</v>
      </c>
      <c r="W111" s="125"/>
    </row>
    <row r="112" ht="24.0" customHeight="1">
      <c r="A112" s="126" t="str">
        <f t="shared" si="21"/>
        <v>2.18</v>
      </c>
      <c r="B112" s="100" t="str">
        <f t="shared" si="22"/>
        <v>Calço de borracha (vibra stop) para fixação de condensadora em piso</v>
      </c>
      <c r="C112" s="101">
        <f t="shared" ref="C112:D112" si="62">IF(C25="","",C25)</f>
        <v>30</v>
      </c>
      <c r="D112" s="101" t="str">
        <f t="shared" si="62"/>
        <v>unid.</v>
      </c>
      <c r="E112" s="121">
        <f t="shared" ref="E112:S112" si="63">IF(E25&gt;0,IF(AND($V25&lt;=E25,E25&lt;=$W25),E25,"excluído*"),"")</f>
        <v>40.5</v>
      </c>
      <c r="F112" s="121">
        <f t="shared" si="63"/>
        <v>25</v>
      </c>
      <c r="G112" s="121">
        <f t="shared" si="63"/>
        <v>8.5</v>
      </c>
      <c r="H112" s="121">
        <f t="shared" si="63"/>
        <v>6.04</v>
      </c>
      <c r="I112" s="121">
        <f t="shared" si="63"/>
        <v>4.69</v>
      </c>
      <c r="J112" s="121">
        <f t="shared" si="63"/>
        <v>5.22</v>
      </c>
      <c r="K112" s="121" t="str">
        <f t="shared" si="63"/>
        <v>excluído*</v>
      </c>
      <c r="L112" s="121" t="str">
        <f t="shared" si="63"/>
        <v>excluído*</v>
      </c>
      <c r="M112" s="121">
        <f t="shared" si="63"/>
        <v>8</v>
      </c>
      <c r="N112" s="121">
        <f t="shared" si="63"/>
        <v>23.62</v>
      </c>
      <c r="O112" s="121" t="str">
        <f t="shared" si="63"/>
        <v/>
      </c>
      <c r="P112" s="121" t="str">
        <f t="shared" si="63"/>
        <v/>
      </c>
      <c r="Q112" s="121" t="str">
        <f t="shared" si="63"/>
        <v/>
      </c>
      <c r="R112" s="121" t="str">
        <f t="shared" si="63"/>
        <v/>
      </c>
      <c r="S112" s="121">
        <f t="shared" si="63"/>
        <v>28.67</v>
      </c>
      <c r="T112" s="117">
        <f t="shared" si="31"/>
        <v>16.69</v>
      </c>
      <c r="U112" s="118"/>
      <c r="V112" s="124">
        <f t="shared" si="25"/>
        <v>500.7</v>
      </c>
      <c r="W112" s="125"/>
    </row>
    <row r="113" ht="23.25" customHeight="1">
      <c r="A113" s="126" t="str">
        <f t="shared" si="21"/>
        <v>2.19</v>
      </c>
      <c r="B113" s="100" t="str">
        <f t="shared" si="22"/>
        <v>Fechamento dos furos executados para instalação/remoção do split</v>
      </c>
      <c r="C113" s="101">
        <f t="shared" ref="C113:D113" si="64">IF(C26="","",C26)</f>
        <v>35</v>
      </c>
      <c r="D113" s="101" t="str">
        <f t="shared" si="64"/>
        <v>unid.</v>
      </c>
      <c r="E113" s="127">
        <f t="shared" ref="E113:S113" si="65">IF(E26&gt;0,IF(AND($V26&lt;=E26,E26&lt;=$W26),E26,"excluído*"),"")</f>
        <v>317</v>
      </c>
      <c r="F113" s="127">
        <f t="shared" si="65"/>
        <v>130</v>
      </c>
      <c r="G113" s="127">
        <f t="shared" si="65"/>
        <v>150</v>
      </c>
      <c r="H113" s="127" t="str">
        <f t="shared" si="65"/>
        <v/>
      </c>
      <c r="I113" s="127" t="str">
        <f t="shared" si="65"/>
        <v/>
      </c>
      <c r="J113" s="127" t="str">
        <f t="shared" si="65"/>
        <v/>
      </c>
      <c r="K113" s="127" t="str">
        <f t="shared" si="65"/>
        <v/>
      </c>
      <c r="L113" s="127" t="str">
        <f t="shared" si="65"/>
        <v/>
      </c>
      <c r="M113" s="127" t="str">
        <f t="shared" si="65"/>
        <v/>
      </c>
      <c r="N113" s="127" t="str">
        <f t="shared" si="65"/>
        <v/>
      </c>
      <c r="O113" s="127" t="str">
        <f t="shared" si="65"/>
        <v/>
      </c>
      <c r="P113" s="127" t="str">
        <f t="shared" si="65"/>
        <v/>
      </c>
      <c r="Q113" s="127" t="str">
        <f t="shared" si="65"/>
        <v/>
      </c>
      <c r="R113" s="127" t="str">
        <f t="shared" si="65"/>
        <v/>
      </c>
      <c r="S113" s="127" t="str">
        <f t="shared" si="65"/>
        <v>excluído*</v>
      </c>
      <c r="T113" s="117">
        <f t="shared" si="31"/>
        <v>199</v>
      </c>
      <c r="U113" s="118"/>
      <c r="V113" s="130">
        <f t="shared" si="25"/>
        <v>6965</v>
      </c>
      <c r="W113" s="131"/>
    </row>
    <row r="114" ht="12.75" customHeight="1">
      <c r="A114" s="107">
        <f t="shared" si="21"/>
        <v>3</v>
      </c>
      <c r="B114" s="108" t="str">
        <f t="shared" si="22"/>
        <v>Serviços complementares</v>
      </c>
      <c r="C114" s="92"/>
      <c r="D114" s="93"/>
      <c r="E114" s="110" t="str">
        <f t="shared" ref="E114:S114" si="66">IF(E27&gt;0,IF(AND($V27&lt;=E27,E27&lt;=$W27),E27,"excluído*"),"")</f>
        <v/>
      </c>
      <c r="F114" s="110" t="str">
        <f t="shared" si="66"/>
        <v/>
      </c>
      <c r="G114" s="110" t="str">
        <f t="shared" si="66"/>
        <v/>
      </c>
      <c r="H114" s="110" t="str">
        <f t="shared" si="66"/>
        <v/>
      </c>
      <c r="I114" s="110" t="str">
        <f t="shared" si="66"/>
        <v/>
      </c>
      <c r="J114" s="110" t="str">
        <f t="shared" si="66"/>
        <v/>
      </c>
      <c r="K114" s="110" t="str">
        <f t="shared" si="66"/>
        <v/>
      </c>
      <c r="L114" s="110" t="str">
        <f t="shared" si="66"/>
        <v/>
      </c>
      <c r="M114" s="110" t="str">
        <f t="shared" si="66"/>
        <v/>
      </c>
      <c r="N114" s="110" t="str">
        <f t="shared" si="66"/>
        <v/>
      </c>
      <c r="O114" s="110" t="str">
        <f t="shared" si="66"/>
        <v/>
      </c>
      <c r="P114" s="110" t="str">
        <f t="shared" si="66"/>
        <v/>
      </c>
      <c r="Q114" s="110" t="str">
        <f t="shared" si="66"/>
        <v/>
      </c>
      <c r="R114" s="110" t="str">
        <f t="shared" si="66"/>
        <v/>
      </c>
      <c r="S114" s="111" t="str">
        <f t="shared" si="66"/>
        <v/>
      </c>
      <c r="T114" s="174" t="str">
        <f t="shared" si="31"/>
        <v/>
      </c>
      <c r="U114" s="118"/>
      <c r="V114" s="113" t="str">
        <f t="shared" si="25"/>
        <v/>
      </c>
      <c r="W114" s="114"/>
    </row>
    <row r="115" ht="21.75" customHeight="1">
      <c r="A115" s="115">
        <f t="shared" si="21"/>
        <v>43833</v>
      </c>
      <c r="B115" s="100" t="str">
        <f t="shared" si="22"/>
        <v>Carga de gás freon R22 e gás R410 com teste de pressão (por aparelho)</v>
      </c>
      <c r="C115" s="101">
        <f t="shared" ref="C115:D115" si="67">IF(C28="","",C28)</f>
        <v>291</v>
      </c>
      <c r="D115" s="101" t="str">
        <f t="shared" si="67"/>
        <v>unid.</v>
      </c>
      <c r="E115" s="116">
        <f t="shared" ref="E115:S115" si="68">IF(E28&gt;0,IF(AND($V28&lt;=E28,E28&lt;=$W28),E28,"excluído*"),"")</f>
        <v>760</v>
      </c>
      <c r="F115" s="116" t="str">
        <f t="shared" si="68"/>
        <v>excluído*</v>
      </c>
      <c r="G115" s="116">
        <f t="shared" si="68"/>
        <v>380</v>
      </c>
      <c r="H115" s="116" t="str">
        <f t="shared" si="68"/>
        <v/>
      </c>
      <c r="I115" s="116" t="str">
        <f t="shared" si="68"/>
        <v/>
      </c>
      <c r="J115" s="116" t="str">
        <f t="shared" si="68"/>
        <v/>
      </c>
      <c r="K115" s="116">
        <f t="shared" si="68"/>
        <v>570</v>
      </c>
      <c r="L115" s="116">
        <f t="shared" si="68"/>
        <v>750</v>
      </c>
      <c r="M115" s="116" t="str">
        <f t="shared" si="68"/>
        <v>excluído*</v>
      </c>
      <c r="N115" s="116" t="str">
        <f t="shared" si="68"/>
        <v>excluído*</v>
      </c>
      <c r="O115" s="116" t="str">
        <f t="shared" si="68"/>
        <v>excluído*</v>
      </c>
      <c r="P115" s="116">
        <f t="shared" si="68"/>
        <v>550</v>
      </c>
      <c r="Q115" s="116">
        <f t="shared" si="68"/>
        <v>570</v>
      </c>
      <c r="R115" s="116" t="str">
        <f t="shared" si="68"/>
        <v>excluído*</v>
      </c>
      <c r="S115" s="116" t="str">
        <f t="shared" si="68"/>
        <v>excluído*</v>
      </c>
      <c r="T115" s="117">
        <f t="shared" si="31"/>
        <v>596.67</v>
      </c>
      <c r="U115" s="118"/>
      <c r="V115" s="130">
        <f t="shared" si="25"/>
        <v>173630.97</v>
      </c>
      <c r="W115" s="131"/>
    </row>
    <row r="116" ht="12.75" customHeight="1">
      <c r="A116" s="115">
        <f t="shared" si="21"/>
        <v>43864</v>
      </c>
      <c r="B116" s="100" t="str">
        <f t="shared" si="22"/>
        <v>Gás 141B para limpeza (por aparelho)</v>
      </c>
      <c r="C116" s="101">
        <f t="shared" ref="C116:D116" si="69">IF(C29="","",C29)</f>
        <v>50</v>
      </c>
      <c r="D116" s="101" t="str">
        <f t="shared" si="69"/>
        <v>unid.</v>
      </c>
      <c r="E116" s="121">
        <f t="shared" ref="E116:S116" si="70">IF(E29&gt;0,IF(AND($V29&lt;=E29,E29&lt;=$W29),E29,"excluído*"),"")</f>
        <v>270</v>
      </c>
      <c r="F116" s="121">
        <f t="shared" si="70"/>
        <v>100</v>
      </c>
      <c r="G116" s="121">
        <f t="shared" si="70"/>
        <v>720</v>
      </c>
      <c r="H116" s="121" t="str">
        <f t="shared" si="70"/>
        <v/>
      </c>
      <c r="I116" s="121" t="str">
        <f t="shared" si="70"/>
        <v/>
      </c>
      <c r="J116" s="121" t="str">
        <f t="shared" si="70"/>
        <v/>
      </c>
      <c r="K116" s="121" t="str">
        <f t="shared" si="70"/>
        <v>excluído*</v>
      </c>
      <c r="L116" s="121" t="str">
        <f t="shared" si="70"/>
        <v/>
      </c>
      <c r="M116" s="121" t="str">
        <f t="shared" si="70"/>
        <v/>
      </c>
      <c r="N116" s="121" t="str">
        <f t="shared" si="70"/>
        <v/>
      </c>
      <c r="O116" s="121" t="str">
        <f t="shared" si="70"/>
        <v/>
      </c>
      <c r="P116" s="121" t="str">
        <f t="shared" si="70"/>
        <v/>
      </c>
      <c r="Q116" s="121" t="str">
        <f t="shared" si="70"/>
        <v/>
      </c>
      <c r="R116" s="121" t="str">
        <f t="shared" si="70"/>
        <v/>
      </c>
      <c r="S116" s="121">
        <f t="shared" si="70"/>
        <v>166.56</v>
      </c>
      <c r="T116" s="117">
        <f t="shared" si="31"/>
        <v>314.14</v>
      </c>
      <c r="U116" s="118"/>
      <c r="V116" s="130">
        <f t="shared" si="25"/>
        <v>15707</v>
      </c>
      <c r="W116" s="131"/>
    </row>
    <row r="117" ht="12.75" customHeight="1">
      <c r="A117" s="115">
        <f t="shared" si="21"/>
        <v>43893</v>
      </c>
      <c r="B117" s="100" t="str">
        <f t="shared" si="22"/>
        <v>Nitrogênio (por aparelho)</v>
      </c>
      <c r="C117" s="101">
        <f t="shared" ref="C117:D117" si="71">IF(C30="","",C30)</f>
        <v>291</v>
      </c>
      <c r="D117" s="101" t="str">
        <f t="shared" si="71"/>
        <v>unid.</v>
      </c>
      <c r="E117" s="121" t="str">
        <f t="shared" ref="E117:S117" si="72">IF(E30&gt;0,IF(AND($V30&lt;=E30,E30&lt;=$W30),E30,"excluído*"),"")</f>
        <v>excluído*</v>
      </c>
      <c r="F117" s="121">
        <f t="shared" si="72"/>
        <v>180</v>
      </c>
      <c r="G117" s="121">
        <f t="shared" si="72"/>
        <v>255</v>
      </c>
      <c r="H117" s="121" t="str">
        <f t="shared" si="72"/>
        <v/>
      </c>
      <c r="I117" s="121" t="str">
        <f t="shared" si="72"/>
        <v/>
      </c>
      <c r="J117" s="121" t="str">
        <f t="shared" si="72"/>
        <v/>
      </c>
      <c r="K117" s="121" t="str">
        <f t="shared" si="72"/>
        <v/>
      </c>
      <c r="L117" s="121" t="str">
        <f t="shared" si="72"/>
        <v/>
      </c>
      <c r="M117" s="121" t="str">
        <f t="shared" si="72"/>
        <v/>
      </c>
      <c r="N117" s="121" t="str">
        <f t="shared" si="72"/>
        <v/>
      </c>
      <c r="O117" s="121" t="str">
        <f t="shared" si="72"/>
        <v/>
      </c>
      <c r="P117" s="121" t="str">
        <f t="shared" si="72"/>
        <v/>
      </c>
      <c r="Q117" s="121" t="str">
        <f t="shared" si="72"/>
        <v/>
      </c>
      <c r="R117" s="121" t="str">
        <f t="shared" si="72"/>
        <v/>
      </c>
      <c r="S117" s="121">
        <f t="shared" si="72"/>
        <v>286.74</v>
      </c>
      <c r="T117" s="117">
        <f t="shared" si="31"/>
        <v>240.58</v>
      </c>
      <c r="U117" s="118"/>
      <c r="V117" s="130">
        <f t="shared" si="25"/>
        <v>70008.78</v>
      </c>
      <c r="W117" s="131"/>
    </row>
    <row r="118" ht="22.5" customHeight="1">
      <c r="A118" s="115">
        <f t="shared" si="21"/>
        <v>43924</v>
      </c>
      <c r="B118" s="100" t="str">
        <f t="shared" si="22"/>
        <v>Limpeza do sistema dos condicionantes (por aparelho)</v>
      </c>
      <c r="C118" s="101">
        <f t="shared" ref="C118:D118" si="73">IF(C31="","",C31)</f>
        <v>291</v>
      </c>
      <c r="D118" s="101" t="str">
        <f t="shared" si="73"/>
        <v>unid.</v>
      </c>
      <c r="E118" s="121">
        <f t="shared" ref="E118:S118" si="74">IF(E31&gt;0,IF(AND($V31&lt;=E31,E31&lt;=$W31),E31,"excluído*"),"")</f>
        <v>420</v>
      </c>
      <c r="F118" s="121" t="str">
        <f t="shared" si="74"/>
        <v>excluído*</v>
      </c>
      <c r="G118" s="121">
        <f t="shared" si="74"/>
        <v>450</v>
      </c>
      <c r="H118" s="121" t="str">
        <f t="shared" si="74"/>
        <v/>
      </c>
      <c r="I118" s="121" t="str">
        <f t="shared" si="74"/>
        <v/>
      </c>
      <c r="J118" s="121" t="str">
        <f t="shared" si="74"/>
        <v/>
      </c>
      <c r="K118" s="121" t="str">
        <f t="shared" si="74"/>
        <v/>
      </c>
      <c r="L118" s="121" t="str">
        <f t="shared" si="74"/>
        <v/>
      </c>
      <c r="M118" s="121" t="str">
        <f t="shared" si="74"/>
        <v/>
      </c>
      <c r="N118" s="121" t="str">
        <f t="shared" si="74"/>
        <v/>
      </c>
      <c r="O118" s="121" t="str">
        <f t="shared" si="74"/>
        <v/>
      </c>
      <c r="P118" s="121" t="str">
        <f t="shared" si="74"/>
        <v/>
      </c>
      <c r="Q118" s="121" t="str">
        <f t="shared" si="74"/>
        <v/>
      </c>
      <c r="R118" s="121" t="str">
        <f t="shared" si="74"/>
        <v/>
      </c>
      <c r="S118" s="121">
        <f t="shared" si="74"/>
        <v>274.69</v>
      </c>
      <c r="T118" s="117">
        <f t="shared" si="31"/>
        <v>381.56</v>
      </c>
      <c r="U118" s="118"/>
      <c r="V118" s="130">
        <f t="shared" si="25"/>
        <v>111033.96</v>
      </c>
      <c r="W118" s="131"/>
    </row>
    <row r="119" ht="22.5" customHeight="1">
      <c r="A119" s="115">
        <f t="shared" si="21"/>
        <v>43954</v>
      </c>
      <c r="B119" s="100" t="str">
        <f t="shared" si="22"/>
        <v>Pintura do chassi eliminação de foco de ferrugem aplicação de anticorrosivo </v>
      </c>
      <c r="C119" s="101">
        <f t="shared" ref="C119:D119" si="75">IF(C32="","",C32)</f>
        <v>291</v>
      </c>
      <c r="D119" s="101" t="str">
        <f t="shared" si="75"/>
        <v>unid.</v>
      </c>
      <c r="E119" s="121">
        <f t="shared" ref="E119:S119" si="76">IF(E32&gt;0,IF(AND($V32&lt;=E32,E32&lt;=$W32),E32,"excluído*"),"")</f>
        <v>250</v>
      </c>
      <c r="F119" s="121" t="str">
        <f t="shared" si="76"/>
        <v>excluído*</v>
      </c>
      <c r="G119" s="121">
        <f t="shared" si="76"/>
        <v>215</v>
      </c>
      <c r="H119" s="121" t="str">
        <f t="shared" si="76"/>
        <v/>
      </c>
      <c r="I119" s="121" t="str">
        <f t="shared" si="76"/>
        <v/>
      </c>
      <c r="J119" s="121" t="str">
        <f t="shared" si="76"/>
        <v/>
      </c>
      <c r="K119" s="121">
        <f t="shared" si="76"/>
        <v>250</v>
      </c>
      <c r="L119" s="121">
        <f t="shared" si="76"/>
        <v>300</v>
      </c>
      <c r="M119" s="121">
        <f t="shared" si="76"/>
        <v>294.93</v>
      </c>
      <c r="N119" s="121">
        <f t="shared" si="76"/>
        <v>250</v>
      </c>
      <c r="O119" s="121">
        <f t="shared" si="76"/>
        <v>200</v>
      </c>
      <c r="P119" s="121">
        <f t="shared" si="76"/>
        <v>225</v>
      </c>
      <c r="Q119" s="121" t="str">
        <f t="shared" si="76"/>
        <v>excluído*</v>
      </c>
      <c r="R119" s="121" t="str">
        <f t="shared" si="76"/>
        <v/>
      </c>
      <c r="S119" s="121" t="str">
        <f t="shared" si="76"/>
        <v>excluído*</v>
      </c>
      <c r="T119" s="117">
        <f t="shared" si="31"/>
        <v>248.12</v>
      </c>
      <c r="U119" s="118"/>
      <c r="V119" s="130">
        <f t="shared" si="25"/>
        <v>72202.92</v>
      </c>
      <c r="W119" s="131"/>
    </row>
    <row r="120" ht="12.75" customHeight="1">
      <c r="A120" s="115">
        <f t="shared" si="21"/>
        <v>43985</v>
      </c>
      <c r="B120" s="100" t="str">
        <f t="shared" si="22"/>
        <v>Serviços ou reparos de alimentação elétrica</v>
      </c>
      <c r="C120" s="101">
        <f t="shared" ref="C120:D120" si="77">IF(C33="","",C33)</f>
        <v>100</v>
      </c>
      <c r="D120" s="101" t="str">
        <f t="shared" si="77"/>
        <v>unid.</v>
      </c>
      <c r="E120" s="127">
        <f t="shared" ref="E120:S120" si="78">IF(E33&gt;0,IF(AND($V33&lt;=E33,E33&lt;=$W33),E33,"excluído*"),"")</f>
        <v>280</v>
      </c>
      <c r="F120" s="127" t="str">
        <f t="shared" si="78"/>
        <v>excluído*</v>
      </c>
      <c r="G120" s="127">
        <f t="shared" si="78"/>
        <v>235</v>
      </c>
      <c r="H120" s="127" t="str">
        <f t="shared" si="78"/>
        <v/>
      </c>
      <c r="I120" s="127" t="str">
        <f t="shared" si="78"/>
        <v/>
      </c>
      <c r="J120" s="127" t="str">
        <f t="shared" si="78"/>
        <v/>
      </c>
      <c r="K120" s="127" t="str">
        <f t="shared" si="78"/>
        <v>excluído*</v>
      </c>
      <c r="L120" s="127">
        <f t="shared" si="78"/>
        <v>150</v>
      </c>
      <c r="M120" s="127" t="str">
        <f t="shared" si="78"/>
        <v/>
      </c>
      <c r="N120" s="127" t="str">
        <f t="shared" si="78"/>
        <v/>
      </c>
      <c r="O120" s="127" t="str">
        <f t="shared" si="78"/>
        <v/>
      </c>
      <c r="P120" s="127" t="str">
        <f t="shared" si="78"/>
        <v/>
      </c>
      <c r="Q120" s="127" t="str">
        <f t="shared" si="78"/>
        <v/>
      </c>
      <c r="R120" s="127" t="str">
        <f t="shared" si="78"/>
        <v/>
      </c>
      <c r="S120" s="127">
        <f t="shared" si="78"/>
        <v>198.07</v>
      </c>
      <c r="T120" s="117">
        <f t="shared" si="31"/>
        <v>215.77</v>
      </c>
      <c r="U120" s="118"/>
      <c r="V120" s="130">
        <f t="shared" si="25"/>
        <v>21577</v>
      </c>
      <c r="W120" s="131"/>
    </row>
    <row r="121" ht="12.75" customHeight="1">
      <c r="A121" s="107">
        <f t="shared" si="21"/>
        <v>4</v>
      </c>
      <c r="B121" s="108" t="str">
        <f t="shared" si="22"/>
        <v>Peças</v>
      </c>
      <c r="C121" s="92" t="str">
        <f t="shared" ref="C121:D121" si="79">IF(C34="","",C34)</f>
        <v/>
      </c>
      <c r="D121" s="93" t="str">
        <f t="shared" si="79"/>
        <v/>
      </c>
      <c r="E121" s="110" t="str">
        <f t="shared" ref="E121:S121" si="80">IF(E34&gt;0,IF(AND($V34&lt;=E34,E34&lt;=$W34),E34,"excluído*"),"")</f>
        <v/>
      </c>
      <c r="F121" s="110" t="str">
        <f t="shared" si="80"/>
        <v/>
      </c>
      <c r="G121" s="110" t="str">
        <f t="shared" si="80"/>
        <v/>
      </c>
      <c r="H121" s="110" t="str">
        <f t="shared" si="80"/>
        <v/>
      </c>
      <c r="I121" s="110" t="str">
        <f t="shared" si="80"/>
        <v/>
      </c>
      <c r="J121" s="110" t="str">
        <f t="shared" si="80"/>
        <v/>
      </c>
      <c r="K121" s="110" t="str">
        <f t="shared" si="80"/>
        <v/>
      </c>
      <c r="L121" s="110" t="str">
        <f t="shared" si="80"/>
        <v/>
      </c>
      <c r="M121" s="110" t="str">
        <f t="shared" si="80"/>
        <v/>
      </c>
      <c r="N121" s="110" t="str">
        <f t="shared" si="80"/>
        <v/>
      </c>
      <c r="O121" s="110" t="str">
        <f t="shared" si="80"/>
        <v/>
      </c>
      <c r="P121" s="110" t="str">
        <f t="shared" si="80"/>
        <v/>
      </c>
      <c r="Q121" s="110" t="str">
        <f t="shared" si="80"/>
        <v/>
      </c>
      <c r="R121" s="110" t="str">
        <f t="shared" si="80"/>
        <v/>
      </c>
      <c r="S121" s="111" t="str">
        <f t="shared" si="80"/>
        <v/>
      </c>
      <c r="T121" s="174" t="str">
        <f t="shared" si="31"/>
        <v/>
      </c>
      <c r="U121" s="118"/>
      <c r="V121" s="113" t="str">
        <f t="shared" si="25"/>
        <v/>
      </c>
      <c r="W121" s="114"/>
    </row>
    <row r="122" ht="12.75" customHeight="1">
      <c r="A122" s="115">
        <f t="shared" si="21"/>
        <v>43834</v>
      </c>
      <c r="B122" s="100" t="str">
        <f t="shared" si="22"/>
        <v>Motor de ventilação</v>
      </c>
      <c r="C122" s="101">
        <f t="shared" ref="C122:D122" si="81">IF(C35="","",C35)</f>
        <v>500</v>
      </c>
      <c r="D122" s="101" t="str">
        <f t="shared" si="81"/>
        <v>unid.</v>
      </c>
      <c r="E122" s="116">
        <f t="shared" ref="E122:S122" si="82">IF(E35&gt;0,IF(AND($V35&lt;=E35,E35&lt;=$W35),E35,"excluído*"),"")</f>
        <v>430</v>
      </c>
      <c r="F122" s="116" t="str">
        <f t="shared" si="82"/>
        <v>excluído*</v>
      </c>
      <c r="G122" s="116">
        <f t="shared" si="82"/>
        <v>385</v>
      </c>
      <c r="H122" s="116">
        <f t="shared" si="82"/>
        <v>339.89</v>
      </c>
      <c r="I122" s="116">
        <f t="shared" si="82"/>
        <v>353.19</v>
      </c>
      <c r="J122" s="116" t="str">
        <f t="shared" si="82"/>
        <v>excluído*</v>
      </c>
      <c r="K122" s="116" t="str">
        <f t="shared" si="82"/>
        <v>excluído*</v>
      </c>
      <c r="L122" s="116">
        <f t="shared" si="82"/>
        <v>342</v>
      </c>
      <c r="M122" s="116">
        <f t="shared" si="82"/>
        <v>385.71</v>
      </c>
      <c r="N122" s="116">
        <f t="shared" si="82"/>
        <v>406.76</v>
      </c>
      <c r="O122" s="116">
        <f t="shared" si="82"/>
        <v>398</v>
      </c>
      <c r="P122" s="116" t="str">
        <f t="shared" si="82"/>
        <v>excluído*</v>
      </c>
      <c r="Q122" s="116">
        <f t="shared" si="82"/>
        <v>433.33</v>
      </c>
      <c r="R122" s="116">
        <f t="shared" si="82"/>
        <v>350</v>
      </c>
      <c r="S122" s="116">
        <f t="shared" si="82"/>
        <v>317.42</v>
      </c>
      <c r="T122" s="117">
        <f t="shared" si="31"/>
        <v>376.48</v>
      </c>
      <c r="U122" s="118"/>
      <c r="V122" s="130">
        <f t="shared" si="25"/>
        <v>188240</v>
      </c>
      <c r="W122" s="131"/>
    </row>
    <row r="123" ht="12.75" customHeight="1">
      <c r="A123" s="115">
        <f t="shared" si="21"/>
        <v>43865</v>
      </c>
      <c r="B123" s="100" t="str">
        <f t="shared" si="22"/>
        <v>Bobina de válvula reversora</v>
      </c>
      <c r="C123" s="101">
        <f t="shared" ref="C123:D123" si="83">IF(C36="","",C36)</f>
        <v>50</v>
      </c>
      <c r="D123" s="101" t="str">
        <f t="shared" si="83"/>
        <v>unid.</v>
      </c>
      <c r="E123" s="121">
        <f t="shared" ref="E123:S123" si="84">IF(E36&gt;0,IF(AND($V36&lt;=E36,E36&lt;=$W36),E36,"excluído*"),"")</f>
        <v>230</v>
      </c>
      <c r="F123" s="121">
        <f t="shared" si="84"/>
        <v>150</v>
      </c>
      <c r="G123" s="121" t="str">
        <f t="shared" si="84"/>
        <v>excluído*</v>
      </c>
      <c r="H123" s="121">
        <f t="shared" si="84"/>
        <v>120</v>
      </c>
      <c r="I123" s="121" t="str">
        <f t="shared" si="84"/>
        <v>excluído*</v>
      </c>
      <c r="J123" s="121" t="str">
        <f t="shared" si="84"/>
        <v>excluído*</v>
      </c>
      <c r="K123" s="121">
        <f t="shared" si="84"/>
        <v>234.37</v>
      </c>
      <c r="L123" s="121" t="str">
        <f t="shared" si="84"/>
        <v>excluído*</v>
      </c>
      <c r="M123" s="121">
        <f t="shared" si="84"/>
        <v>200</v>
      </c>
      <c r="N123" s="121" t="str">
        <f t="shared" si="84"/>
        <v/>
      </c>
      <c r="O123" s="121" t="str">
        <f t="shared" si="84"/>
        <v/>
      </c>
      <c r="P123" s="121" t="str">
        <f t="shared" si="84"/>
        <v/>
      </c>
      <c r="Q123" s="121" t="str">
        <f t="shared" si="84"/>
        <v/>
      </c>
      <c r="R123" s="121" t="str">
        <f t="shared" si="84"/>
        <v/>
      </c>
      <c r="S123" s="121">
        <f t="shared" si="84"/>
        <v>166.84</v>
      </c>
      <c r="T123" s="117">
        <f t="shared" si="31"/>
        <v>183.54</v>
      </c>
      <c r="U123" s="118"/>
      <c r="V123" s="130">
        <f t="shared" si="25"/>
        <v>9177</v>
      </c>
      <c r="W123" s="131"/>
    </row>
    <row r="124" ht="12.75" customHeight="1">
      <c r="A124" s="115">
        <f t="shared" si="21"/>
        <v>43894</v>
      </c>
      <c r="B124" s="100" t="str">
        <f t="shared" si="22"/>
        <v>Válvula reversora completa</v>
      </c>
      <c r="C124" s="101">
        <f t="shared" ref="C124:D124" si="85">IF(C37="","",C37)</f>
        <v>50</v>
      </c>
      <c r="D124" s="101" t="str">
        <f t="shared" si="85"/>
        <v>unid.</v>
      </c>
      <c r="E124" s="121" t="str">
        <f t="shared" ref="E124:S124" si="86">IF(E37&gt;0,IF(AND($V37&lt;=E37,E37&lt;=$W37),E37,"excluído*"),"")</f>
        <v>excluído*</v>
      </c>
      <c r="F124" s="121">
        <f t="shared" si="86"/>
        <v>250</v>
      </c>
      <c r="G124" s="121">
        <f t="shared" si="86"/>
        <v>355</v>
      </c>
      <c r="H124" s="121">
        <f t="shared" si="86"/>
        <v>254.85</v>
      </c>
      <c r="I124" s="121">
        <f t="shared" si="86"/>
        <v>357.8</v>
      </c>
      <c r="J124" s="121">
        <f t="shared" si="86"/>
        <v>458.3</v>
      </c>
      <c r="K124" s="121" t="str">
        <f t="shared" si="86"/>
        <v/>
      </c>
      <c r="L124" s="121" t="str">
        <f t="shared" si="86"/>
        <v/>
      </c>
      <c r="M124" s="121" t="str">
        <f t="shared" si="86"/>
        <v/>
      </c>
      <c r="N124" s="121" t="str">
        <f t="shared" si="86"/>
        <v/>
      </c>
      <c r="O124" s="121" t="str">
        <f t="shared" si="86"/>
        <v/>
      </c>
      <c r="P124" s="121" t="str">
        <f t="shared" si="86"/>
        <v/>
      </c>
      <c r="Q124" s="121" t="str">
        <f t="shared" si="86"/>
        <v/>
      </c>
      <c r="R124" s="121" t="str">
        <f t="shared" si="86"/>
        <v/>
      </c>
      <c r="S124" s="121">
        <f t="shared" si="86"/>
        <v>324.48</v>
      </c>
      <c r="T124" s="117">
        <f t="shared" si="31"/>
        <v>333.41</v>
      </c>
      <c r="U124" s="118"/>
      <c r="V124" s="130">
        <f t="shared" si="25"/>
        <v>16670.5</v>
      </c>
      <c r="W124" s="131"/>
    </row>
    <row r="125" ht="12.75" customHeight="1">
      <c r="A125" s="115">
        <f t="shared" si="21"/>
        <v>43925</v>
      </c>
      <c r="B125" s="100" t="str">
        <f t="shared" si="22"/>
        <v>Válvula reversora</v>
      </c>
      <c r="C125" s="101">
        <f t="shared" ref="C125:D125" si="87">IF(C38="","",C38)</f>
        <v>50</v>
      </c>
      <c r="D125" s="101" t="str">
        <f t="shared" si="87"/>
        <v>unid.</v>
      </c>
      <c r="E125" s="121" t="str">
        <f t="shared" ref="E125:S125" si="88">IF(E38&gt;0,IF(AND($V38&lt;=E38,E38&lt;=$W38),E38,"excluído*"),"")</f>
        <v>excluído*</v>
      </c>
      <c r="F125" s="121">
        <f t="shared" si="88"/>
        <v>200</v>
      </c>
      <c r="G125" s="121">
        <f t="shared" si="88"/>
        <v>355</v>
      </c>
      <c r="H125" s="121" t="str">
        <f t="shared" si="88"/>
        <v>excluído*</v>
      </c>
      <c r="I125" s="121" t="str">
        <f t="shared" si="88"/>
        <v/>
      </c>
      <c r="J125" s="121" t="str">
        <f t="shared" si="88"/>
        <v/>
      </c>
      <c r="K125" s="121" t="str">
        <f t="shared" si="88"/>
        <v/>
      </c>
      <c r="L125" s="121" t="str">
        <f t="shared" si="88"/>
        <v/>
      </c>
      <c r="M125" s="121" t="str">
        <f t="shared" si="88"/>
        <v/>
      </c>
      <c r="N125" s="121" t="str">
        <f t="shared" si="88"/>
        <v/>
      </c>
      <c r="O125" s="121" t="str">
        <f t="shared" si="88"/>
        <v/>
      </c>
      <c r="P125" s="121" t="str">
        <f t="shared" si="88"/>
        <v/>
      </c>
      <c r="Q125" s="121" t="str">
        <f t="shared" si="88"/>
        <v/>
      </c>
      <c r="R125" s="121" t="str">
        <f t="shared" si="88"/>
        <v/>
      </c>
      <c r="S125" s="121">
        <f t="shared" si="88"/>
        <v>287.22</v>
      </c>
      <c r="T125" s="117">
        <f t="shared" si="31"/>
        <v>280.74</v>
      </c>
      <c r="U125" s="118"/>
      <c r="V125" s="130">
        <f t="shared" si="25"/>
        <v>14037</v>
      </c>
      <c r="W125" s="131"/>
    </row>
    <row r="126" ht="12.75" customHeight="1">
      <c r="A126" s="115">
        <f t="shared" si="21"/>
        <v>43955</v>
      </c>
      <c r="B126" s="100" t="str">
        <f t="shared" si="22"/>
        <v>Turbina Springer / Consul/ Elgin/ LG</v>
      </c>
      <c r="C126" s="101">
        <f t="shared" ref="C126:D126" si="89">IF(C39="","",C39)</f>
        <v>50</v>
      </c>
      <c r="D126" s="101" t="str">
        <f t="shared" si="89"/>
        <v>unid.</v>
      </c>
      <c r="E126" s="121" t="str">
        <f t="shared" ref="E126:S126" si="90">IF(E39&gt;0,IF(AND($V39&lt;=E39,E39&lt;=$W39),E39,"excluído*"),"")</f>
        <v>excluído*</v>
      </c>
      <c r="F126" s="121">
        <f t="shared" si="90"/>
        <v>224</v>
      </c>
      <c r="G126" s="121" t="str">
        <f t="shared" si="90"/>
        <v>excluído*</v>
      </c>
      <c r="H126" s="121">
        <f t="shared" si="90"/>
        <v>212.3</v>
      </c>
      <c r="I126" s="121">
        <f t="shared" si="90"/>
        <v>195.69</v>
      </c>
      <c r="J126" s="121" t="str">
        <f t="shared" si="90"/>
        <v>excluído*</v>
      </c>
      <c r="K126" s="121">
        <f t="shared" si="90"/>
        <v>366.67</v>
      </c>
      <c r="L126" s="121">
        <f t="shared" si="90"/>
        <v>379.5</v>
      </c>
      <c r="M126" s="121">
        <f t="shared" si="90"/>
        <v>393.18</v>
      </c>
      <c r="N126" s="121" t="str">
        <f t="shared" si="90"/>
        <v>excluído*</v>
      </c>
      <c r="O126" s="121" t="str">
        <f t="shared" si="90"/>
        <v/>
      </c>
      <c r="P126" s="121" t="str">
        <f t="shared" si="90"/>
        <v/>
      </c>
      <c r="Q126" s="121" t="str">
        <f t="shared" si="90"/>
        <v/>
      </c>
      <c r="R126" s="121" t="str">
        <f t="shared" si="90"/>
        <v/>
      </c>
      <c r="S126" s="121">
        <f t="shared" si="90"/>
        <v>375.12</v>
      </c>
      <c r="T126" s="117">
        <f t="shared" si="31"/>
        <v>306.64</v>
      </c>
      <c r="U126" s="118"/>
      <c r="V126" s="130">
        <f t="shared" si="25"/>
        <v>15332</v>
      </c>
      <c r="W126" s="131"/>
    </row>
    <row r="127" ht="12.75" customHeight="1">
      <c r="A127" s="115">
        <f t="shared" si="21"/>
        <v>43986</v>
      </c>
      <c r="B127" s="100" t="str">
        <f t="shared" si="22"/>
        <v>Turbina Gree /Komeco/ Trane</v>
      </c>
      <c r="C127" s="101">
        <f t="shared" ref="C127:D127" si="91">IF(C40="","",C40)</f>
        <v>50</v>
      </c>
      <c r="D127" s="101" t="str">
        <f t="shared" si="91"/>
        <v>unid.</v>
      </c>
      <c r="E127" s="121" t="str">
        <f t="shared" ref="E127:S127" si="92">IF(E40&gt;0,IF(AND($V40&lt;=E40,E40&lt;=$W40),E40,"excluído*"),"")</f>
        <v>excluído*</v>
      </c>
      <c r="F127" s="121">
        <f t="shared" si="92"/>
        <v>170</v>
      </c>
      <c r="G127" s="121">
        <f t="shared" si="92"/>
        <v>190</v>
      </c>
      <c r="H127" s="121">
        <f t="shared" si="92"/>
        <v>204.05</v>
      </c>
      <c r="I127" s="121">
        <f t="shared" si="92"/>
        <v>160</v>
      </c>
      <c r="J127" s="121" t="str">
        <f t="shared" si="92"/>
        <v/>
      </c>
      <c r="K127" s="121">
        <f t="shared" si="92"/>
        <v>247.9</v>
      </c>
      <c r="L127" s="121">
        <f t="shared" si="92"/>
        <v>197</v>
      </c>
      <c r="M127" s="121">
        <f t="shared" si="92"/>
        <v>240</v>
      </c>
      <c r="N127" s="121">
        <f t="shared" si="92"/>
        <v>366.67</v>
      </c>
      <c r="O127" s="121">
        <f t="shared" si="92"/>
        <v>286.7</v>
      </c>
      <c r="P127" s="121">
        <f t="shared" si="92"/>
        <v>309.89</v>
      </c>
      <c r="Q127" s="121">
        <f t="shared" si="92"/>
        <v>379.5</v>
      </c>
      <c r="R127" s="121">
        <f t="shared" si="92"/>
        <v>270.68</v>
      </c>
      <c r="S127" s="121">
        <f t="shared" si="92"/>
        <v>175.73</v>
      </c>
      <c r="T127" s="117">
        <f t="shared" si="31"/>
        <v>246.01</v>
      </c>
      <c r="U127" s="118"/>
      <c r="V127" s="130">
        <f t="shared" si="25"/>
        <v>12300.5</v>
      </c>
      <c r="W127" s="131"/>
    </row>
    <row r="128" ht="12.75" customHeight="1">
      <c r="A128" s="115">
        <f t="shared" si="21"/>
        <v>44016</v>
      </c>
      <c r="B128" s="100" t="str">
        <f t="shared" si="22"/>
        <v>Painel frontal Springer /Consul/ Elgin</v>
      </c>
      <c r="C128" s="101">
        <f t="shared" ref="C128:D128" si="93">IF(C41="","",C41)</f>
        <v>50</v>
      </c>
      <c r="D128" s="101" t="str">
        <f t="shared" si="93"/>
        <v>unid.</v>
      </c>
      <c r="E128" s="121" t="str">
        <f t="shared" ref="E128:S128" si="94">IF(E41&gt;0,IF(AND($V41&lt;=E41,E41&lt;=$W41),E41,"excluído*"),"")</f>
        <v>excluído*</v>
      </c>
      <c r="F128" s="121">
        <f t="shared" si="94"/>
        <v>250</v>
      </c>
      <c r="G128" s="121">
        <f t="shared" si="94"/>
        <v>315</v>
      </c>
      <c r="H128" s="121" t="str">
        <f t="shared" si="94"/>
        <v>excluído*</v>
      </c>
      <c r="I128" s="121" t="str">
        <f t="shared" si="94"/>
        <v/>
      </c>
      <c r="J128" s="121" t="str">
        <f t="shared" si="94"/>
        <v/>
      </c>
      <c r="K128" s="121" t="str">
        <f t="shared" si="94"/>
        <v/>
      </c>
      <c r="L128" s="121" t="str">
        <f t="shared" si="94"/>
        <v/>
      </c>
      <c r="M128" s="121" t="str">
        <f t="shared" si="94"/>
        <v/>
      </c>
      <c r="N128" s="121" t="str">
        <f t="shared" si="94"/>
        <v/>
      </c>
      <c r="O128" s="121" t="str">
        <f t="shared" si="94"/>
        <v/>
      </c>
      <c r="P128" s="121" t="str">
        <f t="shared" si="94"/>
        <v/>
      </c>
      <c r="Q128" s="121" t="str">
        <f t="shared" si="94"/>
        <v/>
      </c>
      <c r="R128" s="121" t="str">
        <f t="shared" si="94"/>
        <v/>
      </c>
      <c r="S128" s="121">
        <f t="shared" si="94"/>
        <v>285.61</v>
      </c>
      <c r="T128" s="117">
        <f t="shared" si="31"/>
        <v>283.54</v>
      </c>
      <c r="U128" s="118"/>
      <c r="V128" s="130">
        <f t="shared" si="25"/>
        <v>14177</v>
      </c>
      <c r="W128" s="131"/>
    </row>
    <row r="129" ht="12.75" customHeight="1">
      <c r="A129" s="115">
        <f t="shared" si="21"/>
        <v>44047</v>
      </c>
      <c r="B129" s="100" t="str">
        <f t="shared" si="22"/>
        <v>Painel frontal LG/ Komeco /Trane</v>
      </c>
      <c r="C129" s="101">
        <f t="shared" ref="C129:D129" si="95">IF(C42="","",C42)</f>
        <v>50</v>
      </c>
      <c r="D129" s="101" t="str">
        <f t="shared" si="95"/>
        <v>unid.</v>
      </c>
      <c r="E129" s="121" t="str">
        <f t="shared" ref="E129:S129" si="96">IF(E42&gt;0,IF(AND($V42&lt;=E42,E42&lt;=$W42),E42,"excluído*"),"")</f>
        <v>excluído*</v>
      </c>
      <c r="F129" s="121" t="str">
        <f t="shared" si="96"/>
        <v>excluído*</v>
      </c>
      <c r="G129" s="121">
        <f t="shared" si="96"/>
        <v>420</v>
      </c>
      <c r="H129" s="121">
        <f t="shared" si="96"/>
        <v>473</v>
      </c>
      <c r="I129" s="121">
        <f t="shared" si="96"/>
        <v>550.15</v>
      </c>
      <c r="J129" s="121" t="str">
        <f t="shared" si="96"/>
        <v/>
      </c>
      <c r="K129" s="121" t="str">
        <f t="shared" si="96"/>
        <v/>
      </c>
      <c r="L129" s="121" t="str">
        <f t="shared" si="96"/>
        <v/>
      </c>
      <c r="M129" s="121" t="str">
        <f t="shared" si="96"/>
        <v/>
      </c>
      <c r="N129" s="121" t="str">
        <f t="shared" si="96"/>
        <v/>
      </c>
      <c r="O129" s="121" t="str">
        <f t="shared" si="96"/>
        <v/>
      </c>
      <c r="P129" s="121" t="str">
        <f t="shared" si="96"/>
        <v/>
      </c>
      <c r="Q129" s="121" t="str">
        <f t="shared" si="96"/>
        <v/>
      </c>
      <c r="R129" s="121" t="str">
        <f t="shared" si="96"/>
        <v/>
      </c>
      <c r="S129" s="121">
        <f t="shared" si="96"/>
        <v>354.8</v>
      </c>
      <c r="T129" s="117">
        <f t="shared" si="31"/>
        <v>449.49</v>
      </c>
      <c r="U129" s="118"/>
      <c r="V129" s="130">
        <f t="shared" si="25"/>
        <v>22474.5</v>
      </c>
      <c r="W129" s="131"/>
    </row>
    <row r="130" ht="12.75" customHeight="1">
      <c r="A130" s="115">
        <f t="shared" si="21"/>
        <v>44078</v>
      </c>
      <c r="B130" s="100" t="str">
        <f t="shared" si="22"/>
        <v>Painel frontal Eletrolux /York</v>
      </c>
      <c r="C130" s="101">
        <f t="shared" ref="C130:D130" si="97">IF(C43="","",C43)</f>
        <v>50</v>
      </c>
      <c r="D130" s="101" t="str">
        <f t="shared" si="97"/>
        <v>unid.</v>
      </c>
      <c r="E130" s="121" t="str">
        <f t="shared" ref="E130:S130" si="98">IF(E43&gt;0,IF(AND($V43&lt;=E43,E43&lt;=$W43),E43,"excluído*"),"")</f>
        <v>excluído*</v>
      </c>
      <c r="F130" s="121">
        <f t="shared" si="98"/>
        <v>240</v>
      </c>
      <c r="G130" s="121">
        <f t="shared" si="98"/>
        <v>425</v>
      </c>
      <c r="H130" s="121" t="str">
        <f t="shared" si="98"/>
        <v/>
      </c>
      <c r="I130" s="121" t="str">
        <f t="shared" si="98"/>
        <v/>
      </c>
      <c r="J130" s="121" t="str">
        <f t="shared" si="98"/>
        <v/>
      </c>
      <c r="K130" s="121" t="str">
        <f t="shared" si="98"/>
        <v/>
      </c>
      <c r="L130" s="121" t="str">
        <f t="shared" si="98"/>
        <v/>
      </c>
      <c r="M130" s="121" t="str">
        <f t="shared" si="98"/>
        <v/>
      </c>
      <c r="N130" s="121" t="str">
        <f t="shared" si="98"/>
        <v/>
      </c>
      <c r="O130" s="121" t="str">
        <f t="shared" si="98"/>
        <v/>
      </c>
      <c r="P130" s="121" t="str">
        <f t="shared" si="98"/>
        <v/>
      </c>
      <c r="Q130" s="121" t="str">
        <f t="shared" si="98"/>
        <v/>
      </c>
      <c r="R130" s="121" t="str">
        <f t="shared" si="98"/>
        <v/>
      </c>
      <c r="S130" s="121">
        <f t="shared" si="98"/>
        <v>294.7</v>
      </c>
      <c r="T130" s="117">
        <f t="shared" si="31"/>
        <v>319.9</v>
      </c>
      <c r="U130" s="118"/>
      <c r="V130" s="130">
        <f t="shared" si="25"/>
        <v>15995</v>
      </c>
      <c r="W130" s="131"/>
    </row>
    <row r="131" ht="12.75" customHeight="1">
      <c r="A131" s="115">
        <f t="shared" si="21"/>
        <v>44108</v>
      </c>
      <c r="B131" s="100" t="str">
        <f t="shared" si="22"/>
        <v>Condensador</v>
      </c>
      <c r="C131" s="101">
        <f t="shared" ref="C131:D131" si="99">IF(C44="","",C44)</f>
        <v>50</v>
      </c>
      <c r="D131" s="101" t="str">
        <f t="shared" si="99"/>
        <v>unid.</v>
      </c>
      <c r="E131" s="121">
        <f t="shared" ref="E131:S131" si="100">IF(E44&gt;0,IF(AND($V44&lt;=E44,E44&lt;=$W44),E44,"excluído*"),"")</f>
        <v>900</v>
      </c>
      <c r="F131" s="121" t="str">
        <f t="shared" si="100"/>
        <v>excluído*</v>
      </c>
      <c r="G131" s="121">
        <f t="shared" si="100"/>
        <v>850</v>
      </c>
      <c r="H131" s="121">
        <f t="shared" si="100"/>
        <v>990</v>
      </c>
      <c r="I131" s="121">
        <f t="shared" si="100"/>
        <v>620.55</v>
      </c>
      <c r="J131" s="121">
        <f t="shared" si="100"/>
        <v>1303.05</v>
      </c>
      <c r="K131" s="121">
        <f t="shared" si="100"/>
        <v>727</v>
      </c>
      <c r="L131" s="121">
        <f t="shared" si="100"/>
        <v>1350</v>
      </c>
      <c r="M131" s="121">
        <f t="shared" si="100"/>
        <v>700</v>
      </c>
      <c r="N131" s="121">
        <f t="shared" si="100"/>
        <v>1450</v>
      </c>
      <c r="O131" s="121" t="str">
        <f t="shared" si="100"/>
        <v>excluído*</v>
      </c>
      <c r="P131" s="121">
        <f t="shared" si="100"/>
        <v>1123.85</v>
      </c>
      <c r="Q131" s="121">
        <f t="shared" si="100"/>
        <v>725</v>
      </c>
      <c r="R131" s="121" t="str">
        <f t="shared" si="100"/>
        <v>excluído*</v>
      </c>
      <c r="S131" s="121">
        <f t="shared" si="100"/>
        <v>1043.01</v>
      </c>
      <c r="T131" s="117">
        <f t="shared" si="31"/>
        <v>981.87</v>
      </c>
      <c r="U131" s="118"/>
      <c r="V131" s="130">
        <f t="shared" si="25"/>
        <v>49093.5</v>
      </c>
      <c r="W131" s="131"/>
    </row>
    <row r="132" ht="12.75" customHeight="1">
      <c r="A132" s="115">
        <f t="shared" si="21"/>
        <v>44139</v>
      </c>
      <c r="B132" s="100" t="str">
        <f t="shared" si="22"/>
        <v>Hélice do Ventilador</v>
      </c>
      <c r="C132" s="101">
        <f t="shared" ref="C132:D132" si="101">IF(C45="","",C45)</f>
        <v>50</v>
      </c>
      <c r="D132" s="101" t="str">
        <f t="shared" si="101"/>
        <v>unid.</v>
      </c>
      <c r="E132" s="121" t="str">
        <f t="shared" ref="E132:S132" si="102">IF(E45&gt;0,IF(AND($V45&lt;=E45,E45&lt;=$W45),E45,"excluído*"),"")</f>
        <v>excluído*</v>
      </c>
      <c r="F132" s="121">
        <f t="shared" si="102"/>
        <v>200</v>
      </c>
      <c r="G132" s="121">
        <f t="shared" si="102"/>
        <v>235.5</v>
      </c>
      <c r="H132" s="121">
        <f t="shared" si="102"/>
        <v>188.07</v>
      </c>
      <c r="I132" s="121" t="str">
        <f t="shared" si="102"/>
        <v>excluído*</v>
      </c>
      <c r="J132" s="121">
        <f t="shared" si="102"/>
        <v>175.09</v>
      </c>
      <c r="K132" s="121">
        <f t="shared" si="102"/>
        <v>240</v>
      </c>
      <c r="L132" s="121">
        <f t="shared" si="102"/>
        <v>247.9</v>
      </c>
      <c r="M132" s="121" t="str">
        <f t="shared" si="102"/>
        <v/>
      </c>
      <c r="N132" s="121" t="str">
        <f t="shared" si="102"/>
        <v/>
      </c>
      <c r="O132" s="121" t="str">
        <f t="shared" si="102"/>
        <v/>
      </c>
      <c r="P132" s="121" t="str">
        <f t="shared" si="102"/>
        <v/>
      </c>
      <c r="Q132" s="121" t="str">
        <f t="shared" si="102"/>
        <v/>
      </c>
      <c r="R132" s="121" t="str">
        <f t="shared" si="102"/>
        <v/>
      </c>
      <c r="S132" s="121">
        <f t="shared" si="102"/>
        <v>221.08</v>
      </c>
      <c r="T132" s="117">
        <f t="shared" si="31"/>
        <v>215.38</v>
      </c>
      <c r="U132" s="118"/>
      <c r="V132" s="130">
        <f t="shared" si="25"/>
        <v>10769</v>
      </c>
      <c r="W132" s="131"/>
    </row>
    <row r="133" ht="12.75" customHeight="1">
      <c r="A133" s="115">
        <f t="shared" si="21"/>
        <v>44169</v>
      </c>
      <c r="B133" s="100" t="str">
        <f t="shared" si="22"/>
        <v>Cabo de alimentação elétrica com plugue</v>
      </c>
      <c r="C133" s="101">
        <f t="shared" ref="C133:D133" si="103">IF(C46="","",C46)</f>
        <v>50</v>
      </c>
      <c r="D133" s="101" t="str">
        <f t="shared" si="103"/>
        <v>unid.</v>
      </c>
      <c r="E133" s="121" t="str">
        <f t="shared" ref="E133:S133" si="104">IF(E46&gt;0,IF(AND($V46&lt;=E46,E46&lt;=$W46),E46,"excluído*"),"")</f>
        <v>excluído*</v>
      </c>
      <c r="F133" s="121">
        <f t="shared" si="104"/>
        <v>32</v>
      </c>
      <c r="G133" s="121" t="str">
        <f t="shared" si="104"/>
        <v>excluído*</v>
      </c>
      <c r="H133" s="121">
        <f t="shared" si="104"/>
        <v>18.5</v>
      </c>
      <c r="I133" s="121" t="str">
        <f t="shared" si="104"/>
        <v/>
      </c>
      <c r="J133" s="121" t="str">
        <f t="shared" si="104"/>
        <v/>
      </c>
      <c r="K133" s="121">
        <f t="shared" si="104"/>
        <v>60.83</v>
      </c>
      <c r="L133" s="121">
        <f t="shared" si="104"/>
        <v>73.33</v>
      </c>
      <c r="M133" s="121" t="str">
        <f t="shared" si="104"/>
        <v/>
      </c>
      <c r="N133" s="121" t="str">
        <f t="shared" si="104"/>
        <v/>
      </c>
      <c r="O133" s="121" t="str">
        <f t="shared" si="104"/>
        <v/>
      </c>
      <c r="P133" s="121" t="str">
        <f t="shared" si="104"/>
        <v/>
      </c>
      <c r="Q133" s="121" t="str">
        <f t="shared" si="104"/>
        <v/>
      </c>
      <c r="R133" s="121" t="str">
        <f t="shared" si="104"/>
        <v/>
      </c>
      <c r="S133" s="121">
        <f t="shared" si="104"/>
        <v>41.04</v>
      </c>
      <c r="T133" s="117">
        <f t="shared" si="31"/>
        <v>45.14</v>
      </c>
      <c r="U133" s="118"/>
      <c r="V133" s="130">
        <f t="shared" si="25"/>
        <v>2257</v>
      </c>
      <c r="W133" s="131"/>
    </row>
    <row r="134" ht="12.75" customHeight="1">
      <c r="A134" s="126" t="str">
        <f t="shared" si="21"/>
        <v>4.13</v>
      </c>
      <c r="B134" s="100" t="str">
        <f t="shared" si="22"/>
        <v>Calço de borracha antivibração</v>
      </c>
      <c r="C134" s="101">
        <f t="shared" ref="C134:D134" si="105">IF(C47="","",C47)</f>
        <v>30</v>
      </c>
      <c r="D134" s="101" t="str">
        <f t="shared" si="105"/>
        <v>unid.</v>
      </c>
      <c r="E134" s="121">
        <f t="shared" ref="E134:S134" si="106">IF(E47&gt;0,IF(AND($V47&lt;=E47,E47&lt;=$W47),E47,"excluído*"),"")</f>
        <v>35</v>
      </c>
      <c r="F134" s="121">
        <f t="shared" si="106"/>
        <v>17.4</v>
      </c>
      <c r="G134" s="121">
        <f t="shared" si="106"/>
        <v>8.95</v>
      </c>
      <c r="H134" s="121">
        <f t="shared" si="106"/>
        <v>22.8</v>
      </c>
      <c r="I134" s="121">
        <f t="shared" si="106"/>
        <v>14.6</v>
      </c>
      <c r="J134" s="121">
        <f t="shared" si="106"/>
        <v>19.8</v>
      </c>
      <c r="K134" s="121" t="str">
        <f t="shared" si="106"/>
        <v>excluído*</v>
      </c>
      <c r="L134" s="121" t="str">
        <f t="shared" si="106"/>
        <v>excluído*</v>
      </c>
      <c r="M134" s="121">
        <f t="shared" si="106"/>
        <v>8</v>
      </c>
      <c r="N134" s="121">
        <f t="shared" si="106"/>
        <v>23.62</v>
      </c>
      <c r="O134" s="121" t="str">
        <f t="shared" si="106"/>
        <v/>
      </c>
      <c r="P134" s="121" t="str">
        <f t="shared" si="106"/>
        <v/>
      </c>
      <c r="Q134" s="121" t="str">
        <f t="shared" si="106"/>
        <v/>
      </c>
      <c r="R134" s="121" t="str">
        <f t="shared" si="106"/>
        <v/>
      </c>
      <c r="S134" s="121">
        <f t="shared" si="106"/>
        <v>17.33</v>
      </c>
      <c r="T134" s="117">
        <f t="shared" si="31"/>
        <v>18.61</v>
      </c>
      <c r="U134" s="118"/>
      <c r="V134" s="130">
        <f t="shared" si="25"/>
        <v>558.3</v>
      </c>
      <c r="W134" s="131"/>
    </row>
    <row r="135" ht="12.75" customHeight="1">
      <c r="A135" s="126" t="str">
        <f t="shared" si="21"/>
        <v>4.14</v>
      </c>
      <c r="B135" s="100" t="str">
        <f t="shared" si="22"/>
        <v>Filtro secador</v>
      </c>
      <c r="C135" s="101">
        <f t="shared" ref="C135:D135" si="107">IF(C48="","",C48)</f>
        <v>30</v>
      </c>
      <c r="D135" s="101" t="str">
        <f t="shared" si="107"/>
        <v>unid.</v>
      </c>
      <c r="E135" s="121">
        <f t="shared" ref="E135:S135" si="108">IF(E48&gt;0,IF(AND($V48&lt;=E48,E48&lt;=$W48),E48,"excluído*"),"")</f>
        <v>80</v>
      </c>
      <c r="F135" s="121">
        <f t="shared" si="108"/>
        <v>55</v>
      </c>
      <c r="G135" s="121" t="str">
        <f t="shared" si="108"/>
        <v>excluído*</v>
      </c>
      <c r="H135" s="121">
        <f t="shared" si="108"/>
        <v>32.99</v>
      </c>
      <c r="I135" s="121">
        <f t="shared" si="108"/>
        <v>59.99</v>
      </c>
      <c r="J135" s="121">
        <f t="shared" si="108"/>
        <v>71.77</v>
      </c>
      <c r="K135" s="121">
        <f t="shared" si="108"/>
        <v>40</v>
      </c>
      <c r="L135" s="121" t="str">
        <f t="shared" si="108"/>
        <v>excluído*</v>
      </c>
      <c r="M135" s="121">
        <f t="shared" si="108"/>
        <v>59.9</v>
      </c>
      <c r="N135" s="121">
        <f t="shared" si="108"/>
        <v>98</v>
      </c>
      <c r="O135" s="121" t="str">
        <f t="shared" si="108"/>
        <v/>
      </c>
      <c r="P135" s="121" t="str">
        <f t="shared" si="108"/>
        <v/>
      </c>
      <c r="Q135" s="121" t="str">
        <f t="shared" si="108"/>
        <v/>
      </c>
      <c r="R135" s="121" t="str">
        <f t="shared" si="108"/>
        <v/>
      </c>
      <c r="S135" s="121">
        <f t="shared" si="108"/>
        <v>81.68</v>
      </c>
      <c r="T135" s="117">
        <f t="shared" si="31"/>
        <v>64.37</v>
      </c>
      <c r="U135" s="118"/>
      <c r="V135" s="130">
        <f t="shared" si="25"/>
        <v>1931.1</v>
      </c>
      <c r="W135" s="131"/>
    </row>
    <row r="136" ht="12.75" customHeight="1">
      <c r="A136" s="126" t="str">
        <f t="shared" si="21"/>
        <v>4.15</v>
      </c>
      <c r="B136" s="100" t="str">
        <f t="shared" si="22"/>
        <v>Disjuntor</v>
      </c>
      <c r="C136" s="101">
        <f t="shared" ref="C136:D136" si="109">IF(C49="","",C49)</f>
        <v>30</v>
      </c>
      <c r="D136" s="101" t="str">
        <f t="shared" si="109"/>
        <v>unid.</v>
      </c>
      <c r="E136" s="121" t="str">
        <f t="shared" ref="E136:S136" si="110">IF(E49&gt;0,IF(AND($V49&lt;=E49,E49&lt;=$W49),E49,"excluído*"),"")</f>
        <v>excluído*</v>
      </c>
      <c r="F136" s="121">
        <f t="shared" si="110"/>
        <v>59</v>
      </c>
      <c r="G136" s="121" t="str">
        <f t="shared" si="110"/>
        <v>excluído*</v>
      </c>
      <c r="H136" s="121" t="str">
        <f t="shared" si="110"/>
        <v>excluído*</v>
      </c>
      <c r="I136" s="121" t="str">
        <f t="shared" si="110"/>
        <v>excluído*</v>
      </c>
      <c r="J136" s="121" t="str">
        <f t="shared" si="110"/>
        <v>excluído*</v>
      </c>
      <c r="K136" s="121">
        <f t="shared" si="110"/>
        <v>100</v>
      </c>
      <c r="L136" s="121" t="str">
        <f t="shared" si="110"/>
        <v>excluído*</v>
      </c>
      <c r="M136" s="121" t="str">
        <f t="shared" si="110"/>
        <v>excluído*</v>
      </c>
      <c r="N136" s="121">
        <f t="shared" si="110"/>
        <v>106.7</v>
      </c>
      <c r="O136" s="121">
        <f t="shared" si="110"/>
        <v>90.58</v>
      </c>
      <c r="P136" s="121">
        <f t="shared" si="110"/>
        <v>90.5</v>
      </c>
      <c r="Q136" s="121">
        <f t="shared" si="110"/>
        <v>87.52</v>
      </c>
      <c r="R136" s="121" t="str">
        <f t="shared" si="110"/>
        <v>excluído*</v>
      </c>
      <c r="S136" s="121">
        <f t="shared" si="110"/>
        <v>97.59</v>
      </c>
      <c r="T136" s="117">
        <f t="shared" si="31"/>
        <v>90.27</v>
      </c>
      <c r="U136" s="118"/>
      <c r="V136" s="130">
        <f t="shared" si="25"/>
        <v>2708.1</v>
      </c>
      <c r="W136" s="131"/>
    </row>
    <row r="137" ht="12.75" customHeight="1">
      <c r="A137" s="126" t="str">
        <f t="shared" si="21"/>
        <v>4.16</v>
      </c>
      <c r="B137" s="100" t="str">
        <f t="shared" si="22"/>
        <v>Contatora</v>
      </c>
      <c r="C137" s="101">
        <f t="shared" ref="C137:D137" si="111">IF(C50="","",C50)</f>
        <v>30</v>
      </c>
      <c r="D137" s="101" t="str">
        <f t="shared" si="111"/>
        <v>unid.</v>
      </c>
      <c r="E137" s="121">
        <f t="shared" ref="E137:S137" si="112">IF(E50&gt;0,IF(AND($V50&lt;=E50,E50&lt;=$W50),E50,"excluído*"),"")</f>
        <v>60</v>
      </c>
      <c r="F137" s="121">
        <f t="shared" si="112"/>
        <v>67</v>
      </c>
      <c r="G137" s="121" t="str">
        <f t="shared" si="112"/>
        <v>excluído*</v>
      </c>
      <c r="H137" s="121">
        <f t="shared" si="112"/>
        <v>48.3</v>
      </c>
      <c r="I137" s="121">
        <f t="shared" si="112"/>
        <v>90.9</v>
      </c>
      <c r="J137" s="121">
        <f t="shared" si="112"/>
        <v>160.44</v>
      </c>
      <c r="K137" s="121">
        <f t="shared" si="112"/>
        <v>120</v>
      </c>
      <c r="L137" s="121">
        <f t="shared" si="112"/>
        <v>89</v>
      </c>
      <c r="M137" s="121" t="str">
        <f t="shared" si="112"/>
        <v/>
      </c>
      <c r="N137" s="121" t="str">
        <f t="shared" si="112"/>
        <v/>
      </c>
      <c r="O137" s="121" t="str">
        <f t="shared" si="112"/>
        <v/>
      </c>
      <c r="P137" s="121" t="str">
        <f t="shared" si="112"/>
        <v/>
      </c>
      <c r="Q137" s="121" t="str">
        <f t="shared" si="112"/>
        <v/>
      </c>
      <c r="R137" s="121" t="str">
        <f t="shared" si="112"/>
        <v/>
      </c>
      <c r="S137" s="121">
        <f t="shared" si="112"/>
        <v>64.33</v>
      </c>
      <c r="T137" s="117">
        <f t="shared" si="31"/>
        <v>87.5</v>
      </c>
      <c r="U137" s="118"/>
      <c r="V137" s="130">
        <f t="shared" si="25"/>
        <v>2625</v>
      </c>
      <c r="W137" s="131"/>
    </row>
    <row r="138" ht="12.75" customHeight="1">
      <c r="A138" s="126" t="str">
        <f t="shared" si="21"/>
        <v>4.17</v>
      </c>
      <c r="B138" s="100" t="str">
        <f t="shared" si="22"/>
        <v>Canaletas de PVC para passagem de fiação</v>
      </c>
      <c r="C138" s="101">
        <f t="shared" ref="C138:D138" si="113">IF(C51="","",C51)</f>
        <v>30</v>
      </c>
      <c r="D138" s="101" t="str">
        <f t="shared" si="113"/>
        <v>unid.</v>
      </c>
      <c r="E138" s="121" t="str">
        <f t="shared" ref="E138:S138" si="114">IF(E51&gt;0,IF(AND($V51&lt;=E51,E51&lt;=$W51),E51,"excluído*"),"")</f>
        <v>excluído*</v>
      </c>
      <c r="F138" s="121">
        <f t="shared" si="114"/>
        <v>29</v>
      </c>
      <c r="G138" s="121">
        <f t="shared" si="114"/>
        <v>42</v>
      </c>
      <c r="H138" s="121" t="str">
        <f t="shared" si="114"/>
        <v>excluído*</v>
      </c>
      <c r="I138" s="121">
        <f t="shared" si="114"/>
        <v>31.9</v>
      </c>
      <c r="J138" s="121">
        <f t="shared" si="114"/>
        <v>37.05</v>
      </c>
      <c r="K138" s="121" t="str">
        <f t="shared" si="114"/>
        <v/>
      </c>
      <c r="L138" s="121" t="str">
        <f t="shared" si="114"/>
        <v/>
      </c>
      <c r="M138" s="121" t="str">
        <f t="shared" si="114"/>
        <v/>
      </c>
      <c r="N138" s="121" t="str">
        <f t="shared" si="114"/>
        <v/>
      </c>
      <c r="O138" s="121" t="str">
        <f t="shared" si="114"/>
        <v/>
      </c>
      <c r="P138" s="121" t="str">
        <f t="shared" si="114"/>
        <v/>
      </c>
      <c r="Q138" s="121" t="str">
        <f t="shared" si="114"/>
        <v/>
      </c>
      <c r="R138" s="121" t="str">
        <f t="shared" si="114"/>
        <v/>
      </c>
      <c r="S138" s="121">
        <f t="shared" si="114"/>
        <v>29.47</v>
      </c>
      <c r="T138" s="117">
        <f t="shared" si="31"/>
        <v>33.88</v>
      </c>
      <c r="U138" s="118"/>
      <c r="V138" s="130">
        <f t="shared" si="25"/>
        <v>1016.4</v>
      </c>
      <c r="W138" s="131"/>
    </row>
    <row r="139" ht="12.75" customHeight="1">
      <c r="A139" s="126" t="str">
        <f t="shared" si="21"/>
        <v>4.18</v>
      </c>
      <c r="B139" s="100" t="str">
        <f t="shared" si="22"/>
        <v>Plugue e tomada</v>
      </c>
      <c r="C139" s="101">
        <f t="shared" ref="C139:D139" si="115">IF(C52="","",C52)</f>
        <v>30</v>
      </c>
      <c r="D139" s="101" t="str">
        <f t="shared" si="115"/>
        <v>unid.</v>
      </c>
      <c r="E139" s="127">
        <f t="shared" ref="E139:S139" si="116">IF(E52&gt;0,IF(AND($V52&lt;=E52,E52&lt;=$W52),E52,"excluído*"),"")</f>
        <v>35</v>
      </c>
      <c r="F139" s="127">
        <f t="shared" si="116"/>
        <v>18</v>
      </c>
      <c r="G139" s="127" t="str">
        <f t="shared" si="116"/>
        <v>excluído*</v>
      </c>
      <c r="H139" s="127">
        <f t="shared" si="116"/>
        <v>25.39</v>
      </c>
      <c r="I139" s="127">
        <f t="shared" si="116"/>
        <v>31.2</v>
      </c>
      <c r="J139" s="127" t="str">
        <f t="shared" si="116"/>
        <v>excluído*</v>
      </c>
      <c r="K139" s="127" t="str">
        <f t="shared" si="116"/>
        <v/>
      </c>
      <c r="L139" s="127" t="str">
        <f t="shared" si="116"/>
        <v/>
      </c>
      <c r="M139" s="127" t="str">
        <f t="shared" si="116"/>
        <v/>
      </c>
      <c r="N139" s="127" t="str">
        <f t="shared" si="116"/>
        <v/>
      </c>
      <c r="O139" s="127" t="str">
        <f t="shared" si="116"/>
        <v/>
      </c>
      <c r="P139" s="127" t="str">
        <f t="shared" si="116"/>
        <v/>
      </c>
      <c r="Q139" s="127" t="str">
        <f t="shared" si="116"/>
        <v/>
      </c>
      <c r="R139" s="127" t="str">
        <f t="shared" si="116"/>
        <v/>
      </c>
      <c r="S139" s="127">
        <f t="shared" si="116"/>
        <v>19.75</v>
      </c>
      <c r="T139" s="117">
        <f t="shared" si="31"/>
        <v>25.87</v>
      </c>
      <c r="U139" s="118"/>
      <c r="V139" s="130">
        <f t="shared" si="25"/>
        <v>776.1</v>
      </c>
      <c r="W139" s="131"/>
    </row>
    <row r="140" ht="12.75" customHeight="1">
      <c r="A140" s="107">
        <f t="shared" si="21"/>
        <v>5</v>
      </c>
      <c r="B140" s="133" t="str">
        <f t="shared" si="22"/>
        <v>Peças para evaporador e condensador</v>
      </c>
      <c r="C140" s="92" t="str">
        <f t="shared" ref="C140:D140" si="117">C53</f>
        <v/>
      </c>
      <c r="D140" s="93" t="str">
        <f t="shared" si="117"/>
        <v/>
      </c>
      <c r="E140" s="110" t="str">
        <f t="shared" ref="E140:S140" si="118">IF(E53&gt;0,IF(AND($V53&lt;=E53,E53&lt;=$W53),E53,"excluído*"),"")</f>
        <v/>
      </c>
      <c r="F140" s="110" t="str">
        <f t="shared" si="118"/>
        <v/>
      </c>
      <c r="G140" s="110" t="str">
        <f t="shared" si="118"/>
        <v/>
      </c>
      <c r="H140" s="110" t="str">
        <f t="shared" si="118"/>
        <v/>
      </c>
      <c r="I140" s="110" t="str">
        <f t="shared" si="118"/>
        <v/>
      </c>
      <c r="J140" s="110" t="str">
        <f t="shared" si="118"/>
        <v/>
      </c>
      <c r="K140" s="110" t="str">
        <f t="shared" si="118"/>
        <v/>
      </c>
      <c r="L140" s="110" t="str">
        <f t="shared" si="118"/>
        <v/>
      </c>
      <c r="M140" s="110" t="str">
        <f t="shared" si="118"/>
        <v/>
      </c>
      <c r="N140" s="110" t="str">
        <f t="shared" si="118"/>
        <v/>
      </c>
      <c r="O140" s="110" t="str">
        <f t="shared" si="118"/>
        <v/>
      </c>
      <c r="P140" s="110" t="str">
        <f t="shared" si="118"/>
        <v/>
      </c>
      <c r="Q140" s="110" t="str">
        <f t="shared" si="118"/>
        <v/>
      </c>
      <c r="R140" s="110" t="str">
        <f t="shared" si="118"/>
        <v/>
      </c>
      <c r="S140" s="111" t="str">
        <f t="shared" si="118"/>
        <v/>
      </c>
      <c r="T140" s="174" t="str">
        <f t="shared" si="31"/>
        <v/>
      </c>
      <c r="U140" s="118"/>
      <c r="V140" s="113" t="str">
        <f t="shared" si="25"/>
        <v/>
      </c>
      <c r="W140" s="114"/>
    </row>
    <row r="141" ht="12.75" customHeight="1">
      <c r="A141" s="115">
        <f t="shared" si="21"/>
        <v>43835</v>
      </c>
      <c r="B141" s="100" t="str">
        <f t="shared" si="22"/>
        <v>Bucha do coxim da turbina</v>
      </c>
      <c r="C141" s="101">
        <f t="shared" ref="C141:D141" si="119">IF(C54="","",C54)</f>
        <v>15</v>
      </c>
      <c r="D141" s="101" t="str">
        <f t="shared" si="119"/>
        <v>unid.</v>
      </c>
      <c r="E141" s="116" t="str">
        <f t="shared" ref="E141:S141" si="120">IF(E54&gt;0,IF(AND($V54&lt;=E54,E54&lt;=$W54),E54,"excluído*"),"")</f>
        <v>excluído*</v>
      </c>
      <c r="F141" s="116">
        <f t="shared" si="120"/>
        <v>38</v>
      </c>
      <c r="G141" s="116" t="str">
        <f t="shared" si="120"/>
        <v>excluído*</v>
      </c>
      <c r="H141" s="116">
        <f t="shared" si="120"/>
        <v>49.9</v>
      </c>
      <c r="I141" s="116">
        <f t="shared" si="120"/>
        <v>48.9</v>
      </c>
      <c r="J141" s="116">
        <f t="shared" si="120"/>
        <v>35.1</v>
      </c>
      <c r="K141" s="116" t="str">
        <f t="shared" si="120"/>
        <v/>
      </c>
      <c r="L141" s="116" t="str">
        <f t="shared" si="120"/>
        <v/>
      </c>
      <c r="M141" s="116" t="str">
        <f t="shared" si="120"/>
        <v/>
      </c>
      <c r="N141" s="116" t="str">
        <f t="shared" si="120"/>
        <v/>
      </c>
      <c r="O141" s="116" t="str">
        <f t="shared" si="120"/>
        <v/>
      </c>
      <c r="P141" s="116" t="str">
        <f t="shared" si="120"/>
        <v/>
      </c>
      <c r="Q141" s="116" t="str">
        <f t="shared" si="120"/>
        <v/>
      </c>
      <c r="R141" s="116" t="str">
        <f t="shared" si="120"/>
        <v/>
      </c>
      <c r="S141" s="116">
        <f t="shared" si="120"/>
        <v>45.57</v>
      </c>
      <c r="T141" s="117">
        <f t="shared" si="31"/>
        <v>43.49</v>
      </c>
      <c r="U141" s="118"/>
      <c r="V141" s="130">
        <f t="shared" si="25"/>
        <v>652.35</v>
      </c>
      <c r="W141" s="131"/>
    </row>
    <row r="142" ht="12.75" customHeight="1">
      <c r="A142" s="115">
        <f t="shared" si="21"/>
        <v>43866</v>
      </c>
      <c r="B142" s="100" t="str">
        <f t="shared" si="22"/>
        <v>Coxim da turbina</v>
      </c>
      <c r="C142" s="101">
        <f t="shared" ref="C142:D142" si="121">IF(C55="","",C55)</f>
        <v>15</v>
      </c>
      <c r="D142" s="101" t="str">
        <f t="shared" si="121"/>
        <v>unid.</v>
      </c>
      <c r="E142" s="121" t="str">
        <f t="shared" ref="E142:S142" si="122">IF(E55&gt;0,IF(AND($V55&lt;=E55,E55&lt;=$W55),E55,"excluído*"),"")</f>
        <v>excluído*</v>
      </c>
      <c r="F142" s="121">
        <f t="shared" si="122"/>
        <v>31</v>
      </c>
      <c r="G142" s="121">
        <f t="shared" si="122"/>
        <v>38.9</v>
      </c>
      <c r="H142" s="121" t="str">
        <f t="shared" si="122"/>
        <v>excluído*</v>
      </c>
      <c r="I142" s="121">
        <f t="shared" si="122"/>
        <v>30</v>
      </c>
      <c r="J142" s="121" t="str">
        <f t="shared" si="122"/>
        <v>excluído*</v>
      </c>
      <c r="K142" s="121" t="str">
        <f t="shared" si="122"/>
        <v/>
      </c>
      <c r="L142" s="121" t="str">
        <f t="shared" si="122"/>
        <v/>
      </c>
      <c r="M142" s="121" t="str">
        <f t="shared" si="122"/>
        <v/>
      </c>
      <c r="N142" s="121" t="str">
        <f t="shared" si="122"/>
        <v/>
      </c>
      <c r="O142" s="121" t="str">
        <f t="shared" si="122"/>
        <v/>
      </c>
      <c r="P142" s="121" t="str">
        <f t="shared" si="122"/>
        <v/>
      </c>
      <c r="Q142" s="121" t="str">
        <f t="shared" si="122"/>
        <v/>
      </c>
      <c r="R142" s="121" t="str">
        <f t="shared" si="122"/>
        <v/>
      </c>
      <c r="S142" s="121">
        <f t="shared" si="122"/>
        <v>34.94</v>
      </c>
      <c r="T142" s="117">
        <f t="shared" si="31"/>
        <v>33.71</v>
      </c>
      <c r="U142" s="118"/>
      <c r="V142" s="130">
        <f t="shared" si="25"/>
        <v>505.65</v>
      </c>
      <c r="W142" s="131"/>
    </row>
    <row r="143" ht="12.75" customHeight="1">
      <c r="A143" s="115">
        <f t="shared" si="21"/>
        <v>43895</v>
      </c>
      <c r="B143" s="100" t="str">
        <f t="shared" si="22"/>
        <v>Bandeja do dreno</v>
      </c>
      <c r="C143" s="101">
        <f t="shared" ref="C143:D143" si="123">IF(C56="","",C56)</f>
        <v>15</v>
      </c>
      <c r="D143" s="101" t="str">
        <f t="shared" si="123"/>
        <v>unid.</v>
      </c>
      <c r="E143" s="121" t="str">
        <f t="shared" ref="E143:S143" si="124">IF(E56&gt;0,IF(AND($V56&lt;=E56,E56&lt;=$W56),E56,"excluído*"),"")</f>
        <v>excluído*</v>
      </c>
      <c r="F143" s="121">
        <f t="shared" si="124"/>
        <v>138</v>
      </c>
      <c r="G143" s="121" t="str">
        <f t="shared" si="124"/>
        <v>excluído*</v>
      </c>
      <c r="H143" s="121">
        <f t="shared" si="124"/>
        <v>134.9</v>
      </c>
      <c r="I143" s="121">
        <f t="shared" si="124"/>
        <v>124.99</v>
      </c>
      <c r="J143" s="121">
        <f t="shared" si="124"/>
        <v>194.99</v>
      </c>
      <c r="K143" s="121" t="str">
        <f t="shared" si="124"/>
        <v/>
      </c>
      <c r="L143" s="121" t="str">
        <f t="shared" si="124"/>
        <v/>
      </c>
      <c r="M143" s="121" t="str">
        <f t="shared" si="124"/>
        <v/>
      </c>
      <c r="N143" s="121" t="str">
        <f t="shared" si="124"/>
        <v/>
      </c>
      <c r="O143" s="121" t="str">
        <f t="shared" si="124"/>
        <v/>
      </c>
      <c r="P143" s="121" t="str">
        <f t="shared" si="124"/>
        <v/>
      </c>
      <c r="Q143" s="121" t="str">
        <f t="shared" si="124"/>
        <v/>
      </c>
      <c r="R143" s="121" t="str">
        <f t="shared" si="124"/>
        <v/>
      </c>
      <c r="S143" s="121">
        <f t="shared" si="124"/>
        <v>162.65</v>
      </c>
      <c r="T143" s="117">
        <f t="shared" si="31"/>
        <v>151.11</v>
      </c>
      <c r="U143" s="118"/>
      <c r="V143" s="130">
        <f t="shared" si="25"/>
        <v>2266.65</v>
      </c>
      <c r="W143" s="131"/>
    </row>
    <row r="144" ht="12.75" customHeight="1">
      <c r="A144" s="115">
        <f t="shared" si="21"/>
        <v>43926</v>
      </c>
      <c r="B144" s="100" t="str">
        <f t="shared" si="22"/>
        <v>Aletas</v>
      </c>
      <c r="C144" s="101">
        <f t="shared" ref="C144:D144" si="125">IF(C57="","",C57)</f>
        <v>15</v>
      </c>
      <c r="D144" s="101" t="str">
        <f t="shared" si="125"/>
        <v>unid.</v>
      </c>
      <c r="E144" s="121">
        <f t="shared" ref="E144:S144" si="126">IF(E57&gt;0,IF(AND($V57&lt;=E57,E57&lt;=$W57),E57,"excluído*"),"")</f>
        <v>130</v>
      </c>
      <c r="F144" s="121">
        <f t="shared" si="126"/>
        <v>62</v>
      </c>
      <c r="G144" s="121" t="str">
        <f t="shared" si="126"/>
        <v>excluído*</v>
      </c>
      <c r="H144" s="121" t="str">
        <f t="shared" si="126"/>
        <v>excluído*</v>
      </c>
      <c r="I144" s="121">
        <f t="shared" si="126"/>
        <v>64.99</v>
      </c>
      <c r="J144" s="121" t="str">
        <f t="shared" si="126"/>
        <v>excluído*</v>
      </c>
      <c r="K144" s="121" t="str">
        <f t="shared" si="126"/>
        <v/>
      </c>
      <c r="L144" s="121" t="str">
        <f t="shared" si="126"/>
        <v/>
      </c>
      <c r="M144" s="121" t="str">
        <f t="shared" si="126"/>
        <v/>
      </c>
      <c r="N144" s="121" t="str">
        <f t="shared" si="126"/>
        <v/>
      </c>
      <c r="O144" s="121" t="str">
        <f t="shared" si="126"/>
        <v/>
      </c>
      <c r="P144" s="121" t="str">
        <f t="shared" si="126"/>
        <v/>
      </c>
      <c r="Q144" s="121" t="str">
        <f t="shared" si="126"/>
        <v/>
      </c>
      <c r="R144" s="121" t="str">
        <f t="shared" si="126"/>
        <v/>
      </c>
      <c r="S144" s="121">
        <f t="shared" si="126"/>
        <v>73.56</v>
      </c>
      <c r="T144" s="117">
        <f t="shared" si="31"/>
        <v>82.64</v>
      </c>
      <c r="U144" s="118"/>
      <c r="V144" s="130">
        <f t="shared" si="25"/>
        <v>1239.6</v>
      </c>
      <c r="W144" s="131"/>
    </row>
    <row r="145" ht="12.75" customHeight="1">
      <c r="A145" s="115">
        <f t="shared" si="21"/>
        <v>43956</v>
      </c>
      <c r="B145" s="100" t="str">
        <f t="shared" si="22"/>
        <v>Conector</v>
      </c>
      <c r="C145" s="101">
        <f t="shared" ref="C145:D145" si="127">IF(C58="","",C58)</f>
        <v>15</v>
      </c>
      <c r="D145" s="101" t="str">
        <f t="shared" si="127"/>
        <v>unid.</v>
      </c>
      <c r="E145" s="121" t="str">
        <f t="shared" ref="E145:S145" si="128">IF(E58&gt;0,IF(AND($V58&lt;=E58,E58&lt;=$W58),E58,"excluído*"),"")</f>
        <v>excluído*</v>
      </c>
      <c r="F145" s="121">
        <f t="shared" si="128"/>
        <v>38</v>
      </c>
      <c r="G145" s="121">
        <f t="shared" si="128"/>
        <v>2.15</v>
      </c>
      <c r="H145" s="121">
        <f t="shared" si="128"/>
        <v>10.11</v>
      </c>
      <c r="I145" s="121">
        <f t="shared" si="128"/>
        <v>2.64</v>
      </c>
      <c r="J145" s="121">
        <f t="shared" si="128"/>
        <v>2.93</v>
      </c>
      <c r="K145" s="121" t="str">
        <f t="shared" si="128"/>
        <v/>
      </c>
      <c r="L145" s="121" t="str">
        <f t="shared" si="128"/>
        <v/>
      </c>
      <c r="M145" s="121" t="str">
        <f t="shared" si="128"/>
        <v/>
      </c>
      <c r="N145" s="121" t="str">
        <f t="shared" si="128"/>
        <v/>
      </c>
      <c r="O145" s="121" t="str">
        <f t="shared" si="128"/>
        <v/>
      </c>
      <c r="P145" s="121" t="str">
        <f t="shared" si="128"/>
        <v/>
      </c>
      <c r="Q145" s="121" t="str">
        <f t="shared" si="128"/>
        <v/>
      </c>
      <c r="R145" s="121" t="str">
        <f t="shared" si="128"/>
        <v/>
      </c>
      <c r="S145" s="121" t="str">
        <f t="shared" si="128"/>
        <v>excluído*</v>
      </c>
      <c r="T145" s="117">
        <f t="shared" si="31"/>
        <v>11.17</v>
      </c>
      <c r="U145" s="118"/>
      <c r="V145" s="130">
        <f t="shared" si="25"/>
        <v>167.55</v>
      </c>
      <c r="W145" s="131"/>
    </row>
    <row r="146" ht="12.75" customHeight="1">
      <c r="A146" s="115">
        <f t="shared" si="21"/>
        <v>43987</v>
      </c>
      <c r="B146" s="100" t="str">
        <f t="shared" si="22"/>
        <v>Tubulação de dreno</v>
      </c>
      <c r="C146" s="101">
        <f t="shared" ref="C146:D146" si="129">IF(C59="","",C59)</f>
        <v>15</v>
      </c>
      <c r="D146" s="101" t="str">
        <f t="shared" si="129"/>
        <v>metro</v>
      </c>
      <c r="E146" s="121">
        <f t="shared" ref="E146:S146" si="130">IF(E59&gt;0,IF(AND($V59&lt;=E59,E59&lt;=$W59),E59,"excluído*"),"")</f>
        <v>45</v>
      </c>
      <c r="F146" s="121">
        <f t="shared" si="130"/>
        <v>61</v>
      </c>
      <c r="G146" s="121">
        <f t="shared" si="130"/>
        <v>8.55</v>
      </c>
      <c r="H146" s="121">
        <f t="shared" si="130"/>
        <v>3.99</v>
      </c>
      <c r="I146" s="121">
        <f t="shared" si="130"/>
        <v>8.97</v>
      </c>
      <c r="J146" s="121" t="str">
        <f t="shared" si="130"/>
        <v/>
      </c>
      <c r="K146" s="121" t="str">
        <f t="shared" si="130"/>
        <v/>
      </c>
      <c r="L146" s="121" t="str">
        <f t="shared" si="130"/>
        <v/>
      </c>
      <c r="M146" s="121" t="str">
        <f t="shared" si="130"/>
        <v/>
      </c>
      <c r="N146" s="121" t="str">
        <f t="shared" si="130"/>
        <v/>
      </c>
      <c r="O146" s="121" t="str">
        <f t="shared" si="130"/>
        <v/>
      </c>
      <c r="P146" s="121" t="str">
        <f t="shared" si="130"/>
        <v/>
      </c>
      <c r="Q146" s="121" t="str">
        <f t="shared" si="130"/>
        <v/>
      </c>
      <c r="R146" s="121" t="str">
        <f t="shared" si="130"/>
        <v/>
      </c>
      <c r="S146" s="121" t="str">
        <f t="shared" si="130"/>
        <v>excluído*</v>
      </c>
      <c r="T146" s="117">
        <f t="shared" si="31"/>
        <v>25.5</v>
      </c>
      <c r="U146" s="118"/>
      <c r="V146" s="130">
        <f t="shared" si="25"/>
        <v>382.5</v>
      </c>
      <c r="W146" s="131"/>
    </row>
    <row r="147" ht="12.75" customHeight="1">
      <c r="A147" s="115">
        <f t="shared" si="21"/>
        <v>44017</v>
      </c>
      <c r="B147" s="100" t="str">
        <f t="shared" si="22"/>
        <v>Suporte da evaporadora</v>
      </c>
      <c r="C147" s="101">
        <f t="shared" ref="C147:D147" si="131">IF(C60="","",C60)</f>
        <v>15</v>
      </c>
      <c r="D147" s="101" t="str">
        <f t="shared" si="131"/>
        <v>unid.</v>
      </c>
      <c r="E147" s="121">
        <f t="shared" ref="E147:S147" si="132">IF(E60&gt;0,IF(AND($V60&lt;=E60,E60&lt;=$W60),E60,"excluído*"),"")</f>
        <v>74</v>
      </c>
      <c r="F147" s="121">
        <f t="shared" si="132"/>
        <v>47</v>
      </c>
      <c r="G147" s="121" t="str">
        <f t="shared" si="132"/>
        <v>excluído*</v>
      </c>
      <c r="H147" s="121">
        <f t="shared" si="132"/>
        <v>38.99</v>
      </c>
      <c r="I147" s="121" t="str">
        <f t="shared" si="132"/>
        <v>excluído*</v>
      </c>
      <c r="J147" s="121" t="str">
        <f t="shared" si="132"/>
        <v>excluído*</v>
      </c>
      <c r="K147" s="121" t="str">
        <f t="shared" si="132"/>
        <v/>
      </c>
      <c r="L147" s="121" t="str">
        <f t="shared" si="132"/>
        <v/>
      </c>
      <c r="M147" s="121" t="str">
        <f t="shared" si="132"/>
        <v/>
      </c>
      <c r="N147" s="121" t="str">
        <f t="shared" si="132"/>
        <v/>
      </c>
      <c r="O147" s="121" t="str">
        <f t="shared" si="132"/>
        <v/>
      </c>
      <c r="P147" s="121" t="str">
        <f t="shared" si="132"/>
        <v/>
      </c>
      <c r="Q147" s="121" t="str">
        <f t="shared" si="132"/>
        <v/>
      </c>
      <c r="R147" s="121" t="str">
        <f t="shared" si="132"/>
        <v/>
      </c>
      <c r="S147" s="121">
        <f t="shared" si="132"/>
        <v>53.16</v>
      </c>
      <c r="T147" s="117">
        <f t="shared" si="31"/>
        <v>53.29</v>
      </c>
      <c r="U147" s="118"/>
      <c r="V147" s="130">
        <f t="shared" si="25"/>
        <v>799.35</v>
      </c>
      <c r="W147" s="131"/>
    </row>
    <row r="148" ht="12.75" customHeight="1">
      <c r="A148" s="115">
        <f t="shared" si="21"/>
        <v>44048</v>
      </c>
      <c r="B148" s="100" t="str">
        <f t="shared" si="22"/>
        <v>Controle remoto</v>
      </c>
      <c r="C148" s="101">
        <f t="shared" ref="C148:D148" si="133">IF(C61="","",C61)</f>
        <v>15</v>
      </c>
      <c r="D148" s="101" t="str">
        <f t="shared" si="133"/>
        <v>unid.</v>
      </c>
      <c r="E148" s="121" t="str">
        <f t="shared" ref="E148:S148" si="134">IF(E61&gt;0,IF(AND($V61&lt;=E61,E61&lt;=$W61),E61,"excluído*"),"")</f>
        <v>excluído*</v>
      </c>
      <c r="F148" s="121">
        <f t="shared" si="134"/>
        <v>100</v>
      </c>
      <c r="G148" s="121">
        <f t="shared" si="134"/>
        <v>65.5</v>
      </c>
      <c r="H148" s="121">
        <f t="shared" si="134"/>
        <v>99.99</v>
      </c>
      <c r="I148" s="121">
        <f t="shared" si="134"/>
        <v>85.84</v>
      </c>
      <c r="J148" s="121">
        <f t="shared" si="134"/>
        <v>100</v>
      </c>
      <c r="K148" s="121" t="str">
        <f t="shared" si="134"/>
        <v/>
      </c>
      <c r="L148" s="121" t="str">
        <f t="shared" si="134"/>
        <v/>
      </c>
      <c r="M148" s="121" t="str">
        <f t="shared" si="134"/>
        <v/>
      </c>
      <c r="N148" s="121" t="str">
        <f t="shared" si="134"/>
        <v/>
      </c>
      <c r="O148" s="121" t="str">
        <f t="shared" si="134"/>
        <v/>
      </c>
      <c r="P148" s="121" t="str">
        <f t="shared" si="134"/>
        <v/>
      </c>
      <c r="Q148" s="121" t="str">
        <f t="shared" si="134"/>
        <v/>
      </c>
      <c r="R148" s="121" t="str">
        <f t="shared" si="134"/>
        <v/>
      </c>
      <c r="S148" s="121">
        <f t="shared" si="134"/>
        <v>112.56</v>
      </c>
      <c r="T148" s="117">
        <f t="shared" si="31"/>
        <v>93.98</v>
      </c>
      <c r="U148" s="118"/>
      <c r="V148" s="130">
        <f t="shared" si="25"/>
        <v>1409.7</v>
      </c>
      <c r="W148" s="131"/>
    </row>
    <row r="149" ht="12.75" customHeight="1">
      <c r="A149" s="115">
        <f t="shared" si="21"/>
        <v>44079</v>
      </c>
      <c r="B149" s="100" t="str">
        <f t="shared" si="22"/>
        <v>Motor Swing</v>
      </c>
      <c r="C149" s="101">
        <f t="shared" ref="C149:D149" si="135">IF(C62="","",C62)</f>
        <v>15</v>
      </c>
      <c r="D149" s="101" t="str">
        <f t="shared" si="135"/>
        <v>unid.</v>
      </c>
      <c r="E149" s="121" t="str">
        <f t="shared" ref="E149:S149" si="136">IF(E62&gt;0,IF(AND($V62&lt;=E62,E62&lt;=$W62),E62,"excluído*"),"")</f>
        <v>excluído*</v>
      </c>
      <c r="F149" s="121">
        <f t="shared" si="136"/>
        <v>120</v>
      </c>
      <c r="G149" s="121">
        <f t="shared" si="136"/>
        <v>125</v>
      </c>
      <c r="H149" s="121">
        <f t="shared" si="136"/>
        <v>97</v>
      </c>
      <c r="I149" s="121">
        <f t="shared" si="136"/>
        <v>149.9</v>
      </c>
      <c r="J149" s="121">
        <f t="shared" si="136"/>
        <v>93.99</v>
      </c>
      <c r="K149" s="121" t="str">
        <f t="shared" si="136"/>
        <v/>
      </c>
      <c r="L149" s="121" t="str">
        <f t="shared" si="136"/>
        <v/>
      </c>
      <c r="M149" s="121" t="str">
        <f t="shared" si="136"/>
        <v/>
      </c>
      <c r="N149" s="121" t="str">
        <f t="shared" si="136"/>
        <v/>
      </c>
      <c r="O149" s="121" t="str">
        <f t="shared" si="136"/>
        <v/>
      </c>
      <c r="P149" s="121" t="str">
        <f t="shared" si="136"/>
        <v/>
      </c>
      <c r="Q149" s="121" t="str">
        <f t="shared" si="136"/>
        <v/>
      </c>
      <c r="R149" s="121" t="str">
        <f t="shared" si="136"/>
        <v/>
      </c>
      <c r="S149" s="121">
        <f t="shared" si="136"/>
        <v>151.66</v>
      </c>
      <c r="T149" s="117">
        <f t="shared" si="31"/>
        <v>122.93</v>
      </c>
      <c r="U149" s="118"/>
      <c r="V149" s="130">
        <f t="shared" si="25"/>
        <v>1843.95</v>
      </c>
      <c r="W149" s="131"/>
    </row>
    <row r="150" ht="12.75" customHeight="1">
      <c r="A150" s="115">
        <f t="shared" si="21"/>
        <v>44109</v>
      </c>
      <c r="B150" s="100" t="str">
        <f t="shared" si="22"/>
        <v>Motor Ventilador Evaporadora</v>
      </c>
      <c r="C150" s="101">
        <f t="shared" ref="C150:D150" si="137">IF(C63="","",C63)</f>
        <v>15</v>
      </c>
      <c r="D150" s="101" t="str">
        <f t="shared" si="137"/>
        <v>unid.</v>
      </c>
      <c r="E150" s="121" t="str">
        <f t="shared" ref="E150:S150" si="138">IF(E63&gt;0,IF(AND($V63&lt;=E63,E63&lt;=$W63),E63,"excluído*"),"")</f>
        <v>excluído*</v>
      </c>
      <c r="F150" s="121">
        <f t="shared" si="138"/>
        <v>222</v>
      </c>
      <c r="G150" s="121">
        <f t="shared" si="138"/>
        <v>286</v>
      </c>
      <c r="H150" s="121">
        <f t="shared" si="138"/>
        <v>292</v>
      </c>
      <c r="I150" s="121" t="str">
        <f t="shared" si="138"/>
        <v>excluído*</v>
      </c>
      <c r="J150" s="121">
        <f t="shared" si="138"/>
        <v>402.95</v>
      </c>
      <c r="K150" s="121" t="str">
        <f t="shared" si="138"/>
        <v/>
      </c>
      <c r="L150" s="121" t="str">
        <f t="shared" si="138"/>
        <v/>
      </c>
      <c r="M150" s="121" t="str">
        <f t="shared" si="138"/>
        <v/>
      </c>
      <c r="N150" s="121" t="str">
        <f t="shared" si="138"/>
        <v/>
      </c>
      <c r="O150" s="121" t="str">
        <f t="shared" si="138"/>
        <v/>
      </c>
      <c r="P150" s="121" t="str">
        <f t="shared" si="138"/>
        <v/>
      </c>
      <c r="Q150" s="121" t="str">
        <f t="shared" si="138"/>
        <v/>
      </c>
      <c r="R150" s="121" t="str">
        <f t="shared" si="138"/>
        <v/>
      </c>
      <c r="S150" s="121">
        <f t="shared" si="138"/>
        <v>243.61</v>
      </c>
      <c r="T150" s="117">
        <f t="shared" si="31"/>
        <v>289.31</v>
      </c>
      <c r="U150" s="118"/>
      <c r="V150" s="130">
        <f t="shared" si="25"/>
        <v>4339.65</v>
      </c>
      <c r="W150" s="131"/>
    </row>
    <row r="151" ht="12.75" customHeight="1">
      <c r="A151" s="115">
        <f t="shared" si="21"/>
        <v>44140</v>
      </c>
      <c r="B151" s="100" t="str">
        <f t="shared" si="22"/>
        <v>Trava do Motor</v>
      </c>
      <c r="C151" s="101">
        <f t="shared" ref="C151:D151" si="139">IF(C64="","",C64)</f>
        <v>15</v>
      </c>
      <c r="D151" s="101" t="str">
        <f t="shared" si="139"/>
        <v>unid.</v>
      </c>
      <c r="E151" s="121" t="str">
        <f t="shared" ref="E151:S151" si="140">IF(E64&gt;0,IF(AND($V64&lt;=E64,E64&lt;=$W64),E64,"excluído*"),"")</f>
        <v>excluído*</v>
      </c>
      <c r="F151" s="121">
        <f t="shared" si="140"/>
        <v>15</v>
      </c>
      <c r="G151" s="121" t="str">
        <f t="shared" si="140"/>
        <v/>
      </c>
      <c r="H151" s="121" t="str">
        <f t="shared" si="140"/>
        <v/>
      </c>
      <c r="I151" s="121" t="str">
        <f t="shared" si="140"/>
        <v/>
      </c>
      <c r="J151" s="121" t="str">
        <f t="shared" si="140"/>
        <v/>
      </c>
      <c r="K151" s="121" t="str">
        <f t="shared" si="140"/>
        <v/>
      </c>
      <c r="L151" s="121" t="str">
        <f t="shared" si="140"/>
        <v/>
      </c>
      <c r="M151" s="121" t="str">
        <f t="shared" si="140"/>
        <v/>
      </c>
      <c r="N151" s="121" t="str">
        <f t="shared" si="140"/>
        <v/>
      </c>
      <c r="O151" s="121" t="str">
        <f t="shared" si="140"/>
        <v/>
      </c>
      <c r="P151" s="121" t="str">
        <f t="shared" si="140"/>
        <v/>
      </c>
      <c r="Q151" s="121" t="str">
        <f t="shared" si="140"/>
        <v/>
      </c>
      <c r="R151" s="121" t="str">
        <f t="shared" si="140"/>
        <v/>
      </c>
      <c r="S151" s="121">
        <f t="shared" si="140"/>
        <v>15.74</v>
      </c>
      <c r="T151" s="117">
        <f t="shared" si="31"/>
        <v>15.37</v>
      </c>
      <c r="U151" s="118"/>
      <c r="V151" s="130">
        <f t="shared" si="25"/>
        <v>230.55</v>
      </c>
      <c r="W151" s="131"/>
    </row>
    <row r="152" ht="12.75" customHeight="1">
      <c r="A152" s="115">
        <f t="shared" si="21"/>
        <v>44170</v>
      </c>
      <c r="B152" s="100" t="str">
        <f t="shared" si="22"/>
        <v>Placa Comando Inverter PCI principal</v>
      </c>
      <c r="C152" s="101">
        <f t="shared" ref="C152:D152" si="141">IF(C65="","",C65)</f>
        <v>15</v>
      </c>
      <c r="D152" s="101" t="str">
        <f t="shared" si="141"/>
        <v>unid.</v>
      </c>
      <c r="E152" s="121" t="str">
        <f t="shared" ref="E152:S152" si="142">IF(E65&gt;0,IF(AND($V65&lt;=E65,E65&lt;=$W65),E65,"excluído*"),"")</f>
        <v>excluído*</v>
      </c>
      <c r="F152" s="121">
        <f t="shared" si="142"/>
        <v>270</v>
      </c>
      <c r="G152" s="121">
        <f t="shared" si="142"/>
        <v>650</v>
      </c>
      <c r="H152" s="121">
        <f t="shared" si="142"/>
        <v>499</v>
      </c>
      <c r="I152" s="121">
        <f t="shared" si="142"/>
        <v>449.9</v>
      </c>
      <c r="J152" s="121" t="str">
        <f t="shared" si="142"/>
        <v/>
      </c>
      <c r="K152" s="121" t="str">
        <f t="shared" si="142"/>
        <v/>
      </c>
      <c r="L152" s="121" t="str">
        <f t="shared" si="142"/>
        <v/>
      </c>
      <c r="M152" s="121" t="str">
        <f t="shared" si="142"/>
        <v/>
      </c>
      <c r="N152" s="121" t="str">
        <f t="shared" si="142"/>
        <v/>
      </c>
      <c r="O152" s="121" t="str">
        <f t="shared" si="142"/>
        <v/>
      </c>
      <c r="P152" s="121" t="str">
        <f t="shared" si="142"/>
        <v/>
      </c>
      <c r="Q152" s="121" t="str">
        <f t="shared" si="142"/>
        <v/>
      </c>
      <c r="R152" s="121" t="str">
        <f t="shared" si="142"/>
        <v/>
      </c>
      <c r="S152" s="121" t="str">
        <f t="shared" si="142"/>
        <v>excluído*</v>
      </c>
      <c r="T152" s="117">
        <f t="shared" si="31"/>
        <v>467.23</v>
      </c>
      <c r="U152" s="118"/>
      <c r="V152" s="130">
        <f t="shared" si="25"/>
        <v>7008.45</v>
      </c>
      <c r="W152" s="131"/>
    </row>
    <row r="153" ht="12.75" customHeight="1">
      <c r="A153" s="126" t="str">
        <f t="shared" si="21"/>
        <v>5.13</v>
      </c>
      <c r="B153" s="100" t="str">
        <f t="shared" si="22"/>
        <v>Placa Comando Inverter PCI receptor</v>
      </c>
      <c r="C153" s="101">
        <f t="shared" ref="C153:D153" si="143">IF(C66="","",C66)</f>
        <v>15</v>
      </c>
      <c r="D153" s="101" t="str">
        <f t="shared" si="143"/>
        <v>unid.</v>
      </c>
      <c r="E153" s="121">
        <f t="shared" ref="E153:S153" si="144">IF(E66&gt;0,IF(AND($V66&lt;=E66,E66&lt;=$W66),E66,"excluído*"),"")</f>
        <v>400</v>
      </c>
      <c r="F153" s="121">
        <f t="shared" si="144"/>
        <v>89</v>
      </c>
      <c r="G153" s="121" t="str">
        <f t="shared" si="144"/>
        <v>excluído*</v>
      </c>
      <c r="H153" s="121">
        <f t="shared" si="144"/>
        <v>159.99</v>
      </c>
      <c r="I153" s="121">
        <f t="shared" si="144"/>
        <v>190</v>
      </c>
      <c r="J153" s="121">
        <f t="shared" si="144"/>
        <v>356</v>
      </c>
      <c r="K153" s="121" t="str">
        <f t="shared" si="144"/>
        <v/>
      </c>
      <c r="L153" s="121" t="str">
        <f t="shared" si="144"/>
        <v/>
      </c>
      <c r="M153" s="121" t="str">
        <f t="shared" si="144"/>
        <v/>
      </c>
      <c r="N153" s="121" t="str">
        <f t="shared" si="144"/>
        <v/>
      </c>
      <c r="O153" s="121" t="str">
        <f t="shared" si="144"/>
        <v/>
      </c>
      <c r="P153" s="121" t="str">
        <f t="shared" si="144"/>
        <v/>
      </c>
      <c r="Q153" s="121" t="str">
        <f t="shared" si="144"/>
        <v/>
      </c>
      <c r="R153" s="121" t="str">
        <f t="shared" si="144"/>
        <v/>
      </c>
      <c r="S153" s="121">
        <f t="shared" si="144"/>
        <v>99.25</v>
      </c>
      <c r="T153" s="117">
        <f t="shared" si="31"/>
        <v>215.71</v>
      </c>
      <c r="U153" s="118"/>
      <c r="V153" s="130">
        <f t="shared" si="25"/>
        <v>3235.65</v>
      </c>
      <c r="W153" s="131"/>
    </row>
    <row r="154" ht="12.75" customHeight="1">
      <c r="A154" s="126" t="str">
        <f t="shared" si="21"/>
        <v>5.14</v>
      </c>
      <c r="B154" s="100" t="str">
        <f t="shared" si="22"/>
        <v>Sensor imersão. Evaporadora</v>
      </c>
      <c r="C154" s="101">
        <f t="shared" ref="C154:D154" si="145">IF(C67="","",C67)</f>
        <v>15</v>
      </c>
      <c r="D154" s="101" t="str">
        <f t="shared" si="145"/>
        <v>unid.</v>
      </c>
      <c r="E154" s="121" t="str">
        <f t="shared" ref="E154:S154" si="146">IF(E67&gt;0,IF(AND($V67&lt;=E67,E67&lt;=$W67),E67,"excluído*"),"")</f>
        <v>excluído*</v>
      </c>
      <c r="F154" s="121">
        <f t="shared" si="146"/>
        <v>66</v>
      </c>
      <c r="G154" s="121">
        <f t="shared" si="146"/>
        <v>65</v>
      </c>
      <c r="H154" s="121">
        <f t="shared" si="146"/>
        <v>37.43</v>
      </c>
      <c r="I154" s="121">
        <f t="shared" si="146"/>
        <v>45</v>
      </c>
      <c r="J154" s="121">
        <f t="shared" si="146"/>
        <v>49.9</v>
      </c>
      <c r="K154" s="121" t="str">
        <f t="shared" si="146"/>
        <v/>
      </c>
      <c r="L154" s="121" t="str">
        <f t="shared" si="146"/>
        <v/>
      </c>
      <c r="M154" s="121" t="str">
        <f t="shared" si="146"/>
        <v/>
      </c>
      <c r="N154" s="121" t="str">
        <f t="shared" si="146"/>
        <v/>
      </c>
      <c r="O154" s="121" t="str">
        <f t="shared" si="146"/>
        <v/>
      </c>
      <c r="P154" s="121" t="str">
        <f t="shared" si="146"/>
        <v/>
      </c>
      <c r="Q154" s="121" t="str">
        <f t="shared" si="146"/>
        <v/>
      </c>
      <c r="R154" s="121" t="str">
        <f t="shared" si="146"/>
        <v/>
      </c>
      <c r="S154" s="121">
        <f t="shared" si="146"/>
        <v>74.37</v>
      </c>
      <c r="T154" s="117">
        <f t="shared" si="31"/>
        <v>56.28</v>
      </c>
      <c r="U154" s="118"/>
      <c r="V154" s="130">
        <f t="shared" si="25"/>
        <v>844.2</v>
      </c>
      <c r="W154" s="131"/>
    </row>
    <row r="155" ht="12.75" customHeight="1">
      <c r="A155" s="126" t="str">
        <f t="shared" si="21"/>
        <v>5.15</v>
      </c>
      <c r="B155" s="100" t="str">
        <f t="shared" si="22"/>
        <v>Sensor temperatura Evaporadora</v>
      </c>
      <c r="C155" s="101">
        <f t="shared" ref="C155:D155" si="147">IF(C68="","",C68)</f>
        <v>15</v>
      </c>
      <c r="D155" s="101" t="str">
        <f t="shared" si="147"/>
        <v>unid.</v>
      </c>
      <c r="E155" s="121" t="str">
        <f t="shared" ref="E155:S155" si="148">IF(E68&gt;0,IF(AND($V68&lt;=E68,E68&lt;=$W68),E68,"excluído*"),"")</f>
        <v>excluído*</v>
      </c>
      <c r="F155" s="121">
        <f t="shared" si="148"/>
        <v>64</v>
      </c>
      <c r="G155" s="121">
        <f t="shared" si="148"/>
        <v>72</v>
      </c>
      <c r="H155" s="121">
        <f t="shared" si="148"/>
        <v>60</v>
      </c>
      <c r="I155" s="121">
        <f t="shared" si="148"/>
        <v>54.99</v>
      </c>
      <c r="J155" s="121">
        <f t="shared" si="148"/>
        <v>80</v>
      </c>
      <c r="K155" s="121" t="str">
        <f t="shared" si="148"/>
        <v/>
      </c>
      <c r="L155" s="121" t="str">
        <f t="shared" si="148"/>
        <v/>
      </c>
      <c r="M155" s="121" t="str">
        <f t="shared" si="148"/>
        <v/>
      </c>
      <c r="N155" s="121" t="str">
        <f t="shared" si="148"/>
        <v/>
      </c>
      <c r="O155" s="121" t="str">
        <f t="shared" si="148"/>
        <v/>
      </c>
      <c r="P155" s="121" t="str">
        <f t="shared" si="148"/>
        <v/>
      </c>
      <c r="Q155" s="121" t="str">
        <f t="shared" si="148"/>
        <v/>
      </c>
      <c r="R155" s="121" t="str">
        <f t="shared" si="148"/>
        <v/>
      </c>
      <c r="S155" s="121">
        <f t="shared" si="148"/>
        <v>72.44</v>
      </c>
      <c r="T155" s="117">
        <f t="shared" si="31"/>
        <v>67.24</v>
      </c>
      <c r="U155" s="118"/>
      <c r="V155" s="130">
        <f t="shared" si="25"/>
        <v>1008.6</v>
      </c>
      <c r="W155" s="131"/>
    </row>
    <row r="156" ht="12.75" customHeight="1">
      <c r="A156" s="126" t="str">
        <f t="shared" si="21"/>
        <v>5.16</v>
      </c>
      <c r="B156" s="100" t="str">
        <f t="shared" si="22"/>
        <v>Fusível</v>
      </c>
      <c r="C156" s="101">
        <f t="shared" ref="C156:D156" si="149">IF(C69="","",C69)</f>
        <v>15</v>
      </c>
      <c r="D156" s="101" t="str">
        <f t="shared" si="149"/>
        <v>unid.</v>
      </c>
      <c r="E156" s="121" t="str">
        <f t="shared" ref="E156:S156" si="150">IF(E69&gt;0,IF(AND($V69&lt;=E69,E69&lt;=$W69),E69,"excluído*"),"")</f>
        <v>excluído*</v>
      </c>
      <c r="F156" s="121">
        <f t="shared" si="150"/>
        <v>20</v>
      </c>
      <c r="G156" s="121">
        <f t="shared" si="150"/>
        <v>5</v>
      </c>
      <c r="H156" s="121">
        <f t="shared" si="150"/>
        <v>0.34</v>
      </c>
      <c r="I156" s="121">
        <f t="shared" si="150"/>
        <v>0.49</v>
      </c>
      <c r="J156" s="121">
        <f t="shared" si="150"/>
        <v>4.13</v>
      </c>
      <c r="K156" s="121" t="str">
        <f t="shared" si="150"/>
        <v/>
      </c>
      <c r="L156" s="121" t="str">
        <f t="shared" si="150"/>
        <v/>
      </c>
      <c r="M156" s="121" t="str">
        <f t="shared" si="150"/>
        <v/>
      </c>
      <c r="N156" s="121" t="str">
        <f t="shared" si="150"/>
        <v/>
      </c>
      <c r="O156" s="121" t="str">
        <f t="shared" si="150"/>
        <v/>
      </c>
      <c r="P156" s="121" t="str">
        <f t="shared" si="150"/>
        <v/>
      </c>
      <c r="Q156" s="121" t="str">
        <f t="shared" si="150"/>
        <v/>
      </c>
      <c r="R156" s="121" t="str">
        <f t="shared" si="150"/>
        <v/>
      </c>
      <c r="S156" s="121">
        <f t="shared" si="150"/>
        <v>22.49</v>
      </c>
      <c r="T156" s="117">
        <f t="shared" si="31"/>
        <v>8.74</v>
      </c>
      <c r="U156" s="118"/>
      <c r="V156" s="130">
        <f t="shared" si="25"/>
        <v>131.1</v>
      </c>
      <c r="W156" s="131"/>
    </row>
    <row r="157" ht="12.75" customHeight="1">
      <c r="A157" s="126" t="str">
        <f t="shared" si="21"/>
        <v>5.17</v>
      </c>
      <c r="B157" s="100" t="str">
        <f t="shared" si="22"/>
        <v>Borne</v>
      </c>
      <c r="C157" s="101">
        <f t="shared" ref="C157:D157" si="151">IF(C70="","",C70)</f>
        <v>15</v>
      </c>
      <c r="D157" s="101" t="str">
        <f t="shared" si="151"/>
        <v>unid.</v>
      </c>
      <c r="E157" s="121" t="str">
        <f t="shared" ref="E157:S157" si="152">IF(E70&gt;0,IF(AND($V70&lt;=E70,E70&lt;=$W70),E70,"excluído*"),"")</f>
        <v>excluído*</v>
      </c>
      <c r="F157" s="121">
        <f t="shared" si="152"/>
        <v>14</v>
      </c>
      <c r="G157" s="121">
        <f t="shared" si="152"/>
        <v>1.25</v>
      </c>
      <c r="H157" s="121">
        <f t="shared" si="152"/>
        <v>1.5</v>
      </c>
      <c r="I157" s="121">
        <f t="shared" si="152"/>
        <v>1.53</v>
      </c>
      <c r="J157" s="121">
        <f t="shared" si="152"/>
        <v>1.7</v>
      </c>
      <c r="K157" s="121" t="str">
        <f t="shared" si="152"/>
        <v/>
      </c>
      <c r="L157" s="121" t="str">
        <f t="shared" si="152"/>
        <v/>
      </c>
      <c r="M157" s="121" t="str">
        <f t="shared" si="152"/>
        <v/>
      </c>
      <c r="N157" s="121" t="str">
        <f t="shared" si="152"/>
        <v/>
      </c>
      <c r="O157" s="121" t="str">
        <f t="shared" si="152"/>
        <v/>
      </c>
      <c r="P157" s="121" t="str">
        <f t="shared" si="152"/>
        <v/>
      </c>
      <c r="Q157" s="121" t="str">
        <f t="shared" si="152"/>
        <v/>
      </c>
      <c r="R157" s="121" t="str">
        <f t="shared" si="152"/>
        <v/>
      </c>
      <c r="S157" s="121">
        <f t="shared" si="152"/>
        <v>15.68</v>
      </c>
      <c r="T157" s="117">
        <f t="shared" si="31"/>
        <v>5.94</v>
      </c>
      <c r="U157" s="118"/>
      <c r="V157" s="130">
        <f t="shared" si="25"/>
        <v>89.1</v>
      </c>
      <c r="W157" s="131"/>
    </row>
    <row r="158" ht="12.75" customHeight="1">
      <c r="A158" s="126" t="str">
        <f t="shared" si="21"/>
        <v>5.18</v>
      </c>
      <c r="B158" s="100" t="str">
        <f t="shared" si="22"/>
        <v>Hélice da unidade condensadora</v>
      </c>
      <c r="C158" s="101">
        <f t="shared" ref="C158:D158" si="153">IF(C71="","",C71)</f>
        <v>15</v>
      </c>
      <c r="D158" s="101" t="str">
        <f t="shared" si="153"/>
        <v>unid.</v>
      </c>
      <c r="E158" s="121" t="str">
        <f t="shared" ref="E158:S158" si="154">IF(E71&gt;0,IF(AND($V71&lt;=E71,E71&lt;=$W71),E71,"excluído*"),"")</f>
        <v>excluído*</v>
      </c>
      <c r="F158" s="121">
        <f t="shared" si="154"/>
        <v>270</v>
      </c>
      <c r="G158" s="121">
        <f t="shared" si="154"/>
        <v>180</v>
      </c>
      <c r="H158" s="121">
        <f t="shared" si="154"/>
        <v>261</v>
      </c>
      <c r="I158" s="121">
        <f t="shared" si="154"/>
        <v>339.89</v>
      </c>
      <c r="J158" s="121" t="str">
        <f t="shared" si="154"/>
        <v>excluído*</v>
      </c>
      <c r="K158" s="121" t="str">
        <f t="shared" si="154"/>
        <v/>
      </c>
      <c r="L158" s="121" t="str">
        <f t="shared" si="154"/>
        <v/>
      </c>
      <c r="M158" s="121" t="str">
        <f t="shared" si="154"/>
        <v/>
      </c>
      <c r="N158" s="121" t="str">
        <f t="shared" si="154"/>
        <v/>
      </c>
      <c r="O158" s="121" t="str">
        <f t="shared" si="154"/>
        <v/>
      </c>
      <c r="P158" s="121" t="str">
        <f t="shared" si="154"/>
        <v/>
      </c>
      <c r="Q158" s="121" t="str">
        <f t="shared" si="154"/>
        <v/>
      </c>
      <c r="R158" s="121" t="str">
        <f t="shared" si="154"/>
        <v/>
      </c>
      <c r="S158" s="121">
        <f t="shared" si="154"/>
        <v>312.53</v>
      </c>
      <c r="T158" s="117">
        <f t="shared" si="31"/>
        <v>272.68</v>
      </c>
      <c r="U158" s="118"/>
      <c r="V158" s="130">
        <f t="shared" si="25"/>
        <v>4090.2</v>
      </c>
      <c r="W158" s="131"/>
    </row>
    <row r="159" ht="12.75" customHeight="1">
      <c r="A159" s="126" t="str">
        <f t="shared" si="21"/>
        <v>5.19</v>
      </c>
      <c r="B159" s="100" t="str">
        <f t="shared" si="22"/>
        <v>Coxim do compressor</v>
      </c>
      <c r="C159" s="101">
        <f t="shared" ref="C159:D159" si="155">IF(C72="","",C72)</f>
        <v>15</v>
      </c>
      <c r="D159" s="101" t="str">
        <f t="shared" si="155"/>
        <v>unid.</v>
      </c>
      <c r="E159" s="121" t="str">
        <f t="shared" ref="E159:S159" si="156">IF(E72&gt;0,IF(AND($V72&lt;=E72,E72&lt;=$W72),E72,"excluído*"),"")</f>
        <v>excluído*</v>
      </c>
      <c r="F159" s="121">
        <f t="shared" si="156"/>
        <v>27</v>
      </c>
      <c r="G159" s="121" t="str">
        <f t="shared" si="156"/>
        <v>excluído*</v>
      </c>
      <c r="H159" s="121" t="str">
        <f t="shared" si="156"/>
        <v>excluído*</v>
      </c>
      <c r="I159" s="121">
        <f t="shared" si="156"/>
        <v>40.47</v>
      </c>
      <c r="J159" s="121">
        <f t="shared" si="156"/>
        <v>54.45</v>
      </c>
      <c r="K159" s="121" t="str">
        <f t="shared" si="156"/>
        <v/>
      </c>
      <c r="L159" s="121" t="str">
        <f t="shared" si="156"/>
        <v/>
      </c>
      <c r="M159" s="121" t="str">
        <f t="shared" si="156"/>
        <v/>
      </c>
      <c r="N159" s="121" t="str">
        <f t="shared" si="156"/>
        <v/>
      </c>
      <c r="O159" s="121" t="str">
        <f t="shared" si="156"/>
        <v/>
      </c>
      <c r="P159" s="121" t="str">
        <f t="shared" si="156"/>
        <v/>
      </c>
      <c r="Q159" s="121" t="str">
        <f t="shared" si="156"/>
        <v/>
      </c>
      <c r="R159" s="121" t="str">
        <f t="shared" si="156"/>
        <v/>
      </c>
      <c r="S159" s="121">
        <f t="shared" si="156"/>
        <v>30.78</v>
      </c>
      <c r="T159" s="117">
        <f t="shared" si="31"/>
        <v>38.18</v>
      </c>
      <c r="U159" s="118"/>
      <c r="V159" s="130">
        <f t="shared" si="25"/>
        <v>572.7</v>
      </c>
      <c r="W159" s="131"/>
    </row>
    <row r="160" ht="12.75" customHeight="1">
      <c r="A160" s="126" t="str">
        <f t="shared" si="21"/>
        <v>5.20</v>
      </c>
      <c r="B160" s="100" t="str">
        <f t="shared" si="22"/>
        <v>Protetor do compressor</v>
      </c>
      <c r="C160" s="101">
        <f t="shared" ref="C160:D160" si="157">IF(C73="","",C73)</f>
        <v>15</v>
      </c>
      <c r="D160" s="101" t="str">
        <f t="shared" si="157"/>
        <v>unid.</v>
      </c>
      <c r="E160" s="121" t="str">
        <f t="shared" ref="E160:S160" si="158">IF(E73&gt;0,IF(AND($V73&lt;=E73,E73&lt;=$W73),E73,"excluído*"),"")</f>
        <v>excluído*</v>
      </c>
      <c r="F160" s="121">
        <f t="shared" si="158"/>
        <v>81</v>
      </c>
      <c r="G160" s="121">
        <f t="shared" si="158"/>
        <v>55</v>
      </c>
      <c r="H160" s="121" t="str">
        <f t="shared" si="158"/>
        <v>excluído*</v>
      </c>
      <c r="I160" s="121">
        <f t="shared" si="158"/>
        <v>63.25</v>
      </c>
      <c r="J160" s="121" t="str">
        <f t="shared" si="158"/>
        <v/>
      </c>
      <c r="K160" s="121" t="str">
        <f t="shared" si="158"/>
        <v/>
      </c>
      <c r="L160" s="121" t="str">
        <f t="shared" si="158"/>
        <v/>
      </c>
      <c r="M160" s="121" t="str">
        <f t="shared" si="158"/>
        <v/>
      </c>
      <c r="N160" s="121" t="str">
        <f t="shared" si="158"/>
        <v/>
      </c>
      <c r="O160" s="121" t="str">
        <f t="shared" si="158"/>
        <v/>
      </c>
      <c r="P160" s="121" t="str">
        <f t="shared" si="158"/>
        <v/>
      </c>
      <c r="Q160" s="121" t="str">
        <f t="shared" si="158"/>
        <v/>
      </c>
      <c r="R160" s="121" t="str">
        <f t="shared" si="158"/>
        <v/>
      </c>
      <c r="S160" s="121">
        <f t="shared" si="158"/>
        <v>92.06</v>
      </c>
      <c r="T160" s="117">
        <f t="shared" si="31"/>
        <v>72.83</v>
      </c>
      <c r="U160" s="118"/>
      <c r="V160" s="130">
        <f t="shared" si="25"/>
        <v>1092.45</v>
      </c>
      <c r="W160" s="131"/>
    </row>
    <row r="161" ht="12.75" customHeight="1">
      <c r="A161" s="126" t="str">
        <f t="shared" si="21"/>
        <v>5.21</v>
      </c>
      <c r="B161" s="100" t="str">
        <f t="shared" si="22"/>
        <v>Tampa das válvulas</v>
      </c>
      <c r="C161" s="101">
        <f t="shared" ref="C161:D161" si="159">IF(C74="","",C74)</f>
        <v>15</v>
      </c>
      <c r="D161" s="101" t="str">
        <f t="shared" si="159"/>
        <v>unid.</v>
      </c>
      <c r="E161" s="121">
        <f t="shared" ref="E161:S161" si="160">IF(E74&gt;0,IF(AND($V74&lt;=E74,E74&lt;=$W74),E74,"excluído*"),"")</f>
        <v>50</v>
      </c>
      <c r="F161" s="121">
        <f t="shared" si="160"/>
        <v>38</v>
      </c>
      <c r="G161" s="121" t="str">
        <f t="shared" si="160"/>
        <v>excluído*</v>
      </c>
      <c r="H161" s="121" t="str">
        <f t="shared" si="160"/>
        <v>excluído*</v>
      </c>
      <c r="I161" s="121" t="str">
        <f t="shared" si="160"/>
        <v/>
      </c>
      <c r="J161" s="121" t="str">
        <f t="shared" si="160"/>
        <v/>
      </c>
      <c r="K161" s="121" t="str">
        <f t="shared" si="160"/>
        <v/>
      </c>
      <c r="L161" s="121" t="str">
        <f t="shared" si="160"/>
        <v/>
      </c>
      <c r="M161" s="121" t="str">
        <f t="shared" si="160"/>
        <v/>
      </c>
      <c r="N161" s="121" t="str">
        <f t="shared" si="160"/>
        <v/>
      </c>
      <c r="O161" s="121" t="str">
        <f t="shared" si="160"/>
        <v/>
      </c>
      <c r="P161" s="121" t="str">
        <f t="shared" si="160"/>
        <v/>
      </c>
      <c r="Q161" s="121" t="str">
        <f t="shared" si="160"/>
        <v/>
      </c>
      <c r="R161" s="121" t="str">
        <f t="shared" si="160"/>
        <v/>
      </c>
      <c r="S161" s="121">
        <f t="shared" si="160"/>
        <v>42.89</v>
      </c>
      <c r="T161" s="117">
        <f t="shared" si="31"/>
        <v>43.63</v>
      </c>
      <c r="U161" s="118"/>
      <c r="V161" s="130">
        <f t="shared" si="25"/>
        <v>654.45</v>
      </c>
      <c r="W161" s="131"/>
    </row>
    <row r="162" ht="12.75" customHeight="1">
      <c r="A162" s="126" t="str">
        <f t="shared" si="21"/>
        <v>5.22</v>
      </c>
      <c r="B162" s="100" t="str">
        <f t="shared" si="22"/>
        <v>Válvula de serviço</v>
      </c>
      <c r="C162" s="101">
        <f t="shared" ref="C162:D162" si="161">IF(C75="","",C75)</f>
        <v>15</v>
      </c>
      <c r="D162" s="101" t="str">
        <f t="shared" si="161"/>
        <v>unid.</v>
      </c>
      <c r="E162" s="121" t="str">
        <f t="shared" ref="E162:S162" si="162">IF(E75&gt;0,IF(AND($V75&lt;=E75,E75&lt;=$W75),E75,"excluído*"),"")</f>
        <v>excluído*</v>
      </c>
      <c r="F162" s="121">
        <f t="shared" si="162"/>
        <v>35</v>
      </c>
      <c r="G162" s="121">
        <f t="shared" si="162"/>
        <v>18.5</v>
      </c>
      <c r="H162" s="121">
        <f t="shared" si="162"/>
        <v>41</v>
      </c>
      <c r="I162" s="121">
        <f t="shared" si="162"/>
        <v>72.67</v>
      </c>
      <c r="J162" s="121">
        <f t="shared" si="162"/>
        <v>59.99</v>
      </c>
      <c r="K162" s="121" t="str">
        <f t="shared" si="162"/>
        <v/>
      </c>
      <c r="L162" s="121" t="str">
        <f t="shared" si="162"/>
        <v/>
      </c>
      <c r="M162" s="121" t="str">
        <f t="shared" si="162"/>
        <v/>
      </c>
      <c r="N162" s="121" t="str">
        <f t="shared" si="162"/>
        <v/>
      </c>
      <c r="O162" s="121" t="str">
        <f t="shared" si="162"/>
        <v/>
      </c>
      <c r="P162" s="121" t="str">
        <f t="shared" si="162"/>
        <v/>
      </c>
      <c r="Q162" s="121" t="str">
        <f t="shared" si="162"/>
        <v/>
      </c>
      <c r="R162" s="121" t="str">
        <f t="shared" si="162"/>
        <v/>
      </c>
      <c r="S162" s="121">
        <f t="shared" si="162"/>
        <v>39.65</v>
      </c>
      <c r="T162" s="117">
        <f t="shared" si="31"/>
        <v>44.47</v>
      </c>
      <c r="U162" s="118"/>
      <c r="V162" s="130">
        <f t="shared" si="25"/>
        <v>667.05</v>
      </c>
      <c r="W162" s="131"/>
    </row>
    <row r="163" ht="12.75" customHeight="1">
      <c r="A163" s="126" t="str">
        <f t="shared" si="21"/>
        <v>5.23</v>
      </c>
      <c r="B163" s="100" t="str">
        <f t="shared" si="22"/>
        <v>Suporte das válvulas</v>
      </c>
      <c r="C163" s="101">
        <f t="shared" ref="C163:D163" si="163">IF(C76="","",C76)</f>
        <v>15</v>
      </c>
      <c r="D163" s="101" t="str">
        <f t="shared" si="163"/>
        <v>unid.</v>
      </c>
      <c r="E163" s="121" t="str">
        <f t="shared" ref="E163:S163" si="164">IF(E76&gt;0,IF(AND($V76&lt;=E76,E76&lt;=$W76),E76,"excluído*"),"")</f>
        <v>excluído*</v>
      </c>
      <c r="F163" s="121">
        <f t="shared" si="164"/>
        <v>15</v>
      </c>
      <c r="G163" s="121" t="str">
        <f t="shared" si="164"/>
        <v/>
      </c>
      <c r="H163" s="121">
        <f t="shared" si="164"/>
        <v>5.44</v>
      </c>
      <c r="I163" s="121">
        <f t="shared" si="164"/>
        <v>5.17</v>
      </c>
      <c r="J163" s="121" t="str">
        <f t="shared" si="164"/>
        <v/>
      </c>
      <c r="K163" s="121" t="str">
        <f t="shared" si="164"/>
        <v/>
      </c>
      <c r="L163" s="121" t="str">
        <f t="shared" si="164"/>
        <v/>
      </c>
      <c r="M163" s="121" t="str">
        <f t="shared" si="164"/>
        <v/>
      </c>
      <c r="N163" s="121" t="str">
        <f t="shared" si="164"/>
        <v/>
      </c>
      <c r="O163" s="121" t="str">
        <f t="shared" si="164"/>
        <v/>
      </c>
      <c r="P163" s="121" t="str">
        <f t="shared" si="164"/>
        <v/>
      </c>
      <c r="Q163" s="121" t="str">
        <f t="shared" si="164"/>
        <v/>
      </c>
      <c r="R163" s="121" t="str">
        <f t="shared" si="164"/>
        <v/>
      </c>
      <c r="S163" s="121">
        <f t="shared" si="164"/>
        <v>16.51</v>
      </c>
      <c r="T163" s="117">
        <f t="shared" si="31"/>
        <v>10.53</v>
      </c>
      <c r="U163" s="118"/>
      <c r="V163" s="130">
        <f t="shared" si="25"/>
        <v>157.95</v>
      </c>
      <c r="W163" s="131"/>
    </row>
    <row r="164" ht="12.75" customHeight="1">
      <c r="A164" s="126" t="str">
        <f t="shared" si="21"/>
        <v>5.24</v>
      </c>
      <c r="B164" s="100" t="str">
        <f t="shared" si="22"/>
        <v>Tampa lateral</v>
      </c>
      <c r="C164" s="101">
        <f t="shared" ref="C164:D164" si="165">IF(C77="","",C77)</f>
        <v>15</v>
      </c>
      <c r="D164" s="101" t="str">
        <f t="shared" si="165"/>
        <v>unid.</v>
      </c>
      <c r="E164" s="121" t="str">
        <f t="shared" ref="E164:S164" si="166">IF(E77&gt;0,IF(AND($V77&lt;=E77,E77&lt;=$W77),E77,"excluído*"),"")</f>
        <v>excluído*</v>
      </c>
      <c r="F164" s="121">
        <f t="shared" si="166"/>
        <v>76</v>
      </c>
      <c r="G164" s="121" t="str">
        <f t="shared" si="166"/>
        <v/>
      </c>
      <c r="H164" s="121">
        <f t="shared" si="166"/>
        <v>109.99</v>
      </c>
      <c r="I164" s="121">
        <f t="shared" si="166"/>
        <v>95.55</v>
      </c>
      <c r="J164" s="121">
        <f t="shared" si="166"/>
        <v>86.99</v>
      </c>
      <c r="K164" s="121" t="str">
        <f t="shared" si="166"/>
        <v/>
      </c>
      <c r="L164" s="121" t="str">
        <f t="shared" si="166"/>
        <v/>
      </c>
      <c r="M164" s="121" t="str">
        <f t="shared" si="166"/>
        <v/>
      </c>
      <c r="N164" s="121" t="str">
        <f t="shared" si="166"/>
        <v/>
      </c>
      <c r="O164" s="121" t="str">
        <f t="shared" si="166"/>
        <v/>
      </c>
      <c r="P164" s="121" t="str">
        <f t="shared" si="166"/>
        <v/>
      </c>
      <c r="Q164" s="121" t="str">
        <f t="shared" si="166"/>
        <v/>
      </c>
      <c r="R164" s="121" t="str">
        <f t="shared" si="166"/>
        <v/>
      </c>
      <c r="S164" s="121">
        <f t="shared" si="166"/>
        <v>85.62</v>
      </c>
      <c r="T164" s="117">
        <f t="shared" si="31"/>
        <v>90.83</v>
      </c>
      <c r="U164" s="118"/>
      <c r="V164" s="130">
        <f t="shared" si="25"/>
        <v>1362.45</v>
      </c>
      <c r="W164" s="131"/>
    </row>
    <row r="165" ht="12.75" customHeight="1">
      <c r="A165" s="126" t="str">
        <f t="shared" si="21"/>
        <v>5.25</v>
      </c>
      <c r="B165" s="100" t="str">
        <f t="shared" si="22"/>
        <v>Capacitor</v>
      </c>
      <c r="C165" s="101">
        <f t="shared" ref="C165:D165" si="167">IF(C78="","",C78)</f>
        <v>15</v>
      </c>
      <c r="D165" s="101" t="str">
        <f t="shared" si="167"/>
        <v>unid.</v>
      </c>
      <c r="E165" s="121" t="str">
        <f t="shared" ref="E165:S165" si="168">IF(E78&gt;0,IF(AND($V78&lt;=E78,E78&lt;=$W78),E78,"excluído*"),"")</f>
        <v>excluído*</v>
      </c>
      <c r="F165" s="121">
        <f t="shared" si="168"/>
        <v>50</v>
      </c>
      <c r="G165" s="121">
        <f t="shared" si="168"/>
        <v>25.2</v>
      </c>
      <c r="H165" s="121">
        <f t="shared" si="168"/>
        <v>18.25</v>
      </c>
      <c r="I165" s="121">
        <f t="shared" si="168"/>
        <v>18.8</v>
      </c>
      <c r="J165" s="121">
        <f t="shared" si="168"/>
        <v>19.6</v>
      </c>
      <c r="K165" s="121" t="str">
        <f t="shared" si="168"/>
        <v/>
      </c>
      <c r="L165" s="121" t="str">
        <f t="shared" si="168"/>
        <v/>
      </c>
      <c r="M165" s="121" t="str">
        <f t="shared" si="168"/>
        <v/>
      </c>
      <c r="N165" s="121" t="str">
        <f t="shared" si="168"/>
        <v/>
      </c>
      <c r="O165" s="121" t="str">
        <f t="shared" si="168"/>
        <v/>
      </c>
      <c r="P165" s="121" t="str">
        <f t="shared" si="168"/>
        <v/>
      </c>
      <c r="Q165" s="121" t="str">
        <f t="shared" si="168"/>
        <v/>
      </c>
      <c r="R165" s="121" t="str">
        <f t="shared" si="168"/>
        <v/>
      </c>
      <c r="S165" s="121">
        <f t="shared" si="168"/>
        <v>48.43</v>
      </c>
      <c r="T165" s="117">
        <f t="shared" si="31"/>
        <v>30.05</v>
      </c>
      <c r="U165" s="118"/>
      <c r="V165" s="130">
        <f t="shared" si="25"/>
        <v>450.75</v>
      </c>
      <c r="W165" s="131"/>
    </row>
    <row r="166" ht="12.75" customHeight="1">
      <c r="A166" s="126" t="str">
        <f t="shared" si="21"/>
        <v>5.26</v>
      </c>
      <c r="B166" s="100" t="str">
        <f t="shared" si="22"/>
        <v>Compressor</v>
      </c>
      <c r="C166" s="101">
        <f t="shared" ref="C166:D166" si="169">IF(C79="","",C79)</f>
        <v>15</v>
      </c>
      <c r="D166" s="101" t="str">
        <f t="shared" si="169"/>
        <v>unid.</v>
      </c>
      <c r="E166" s="121" t="str">
        <f t="shared" ref="E166:S166" si="170">IF(E79&gt;0,IF(AND($V79&lt;=E79,E79&lt;=$W79),E79,"excluído*"),"")</f>
        <v>excluído*</v>
      </c>
      <c r="F166" s="121">
        <f t="shared" si="170"/>
        <v>900</v>
      </c>
      <c r="G166" s="121" t="str">
        <f t="shared" si="170"/>
        <v/>
      </c>
      <c r="H166" s="121">
        <f t="shared" si="170"/>
        <v>565.9</v>
      </c>
      <c r="I166" s="121">
        <f t="shared" si="170"/>
        <v>850.76</v>
      </c>
      <c r="J166" s="121">
        <f t="shared" si="170"/>
        <v>874.99</v>
      </c>
      <c r="K166" s="121" t="str">
        <f t="shared" si="170"/>
        <v/>
      </c>
      <c r="L166" s="121" t="str">
        <f t="shared" si="170"/>
        <v/>
      </c>
      <c r="M166" s="121" t="str">
        <f t="shared" si="170"/>
        <v/>
      </c>
      <c r="N166" s="121" t="str">
        <f t="shared" si="170"/>
        <v/>
      </c>
      <c r="O166" s="121" t="str">
        <f t="shared" si="170"/>
        <v/>
      </c>
      <c r="P166" s="121" t="str">
        <f t="shared" si="170"/>
        <v/>
      </c>
      <c r="Q166" s="121" t="str">
        <f t="shared" si="170"/>
        <v/>
      </c>
      <c r="R166" s="121" t="str">
        <f t="shared" si="170"/>
        <v/>
      </c>
      <c r="S166" s="121" t="str">
        <f t="shared" si="170"/>
        <v/>
      </c>
      <c r="T166" s="117">
        <f t="shared" si="31"/>
        <v>797.91</v>
      </c>
      <c r="U166" s="118"/>
      <c r="V166" s="130">
        <f t="shared" si="25"/>
        <v>11968.65</v>
      </c>
      <c r="W166" s="131"/>
    </row>
    <row r="167" ht="12.75" customHeight="1">
      <c r="A167" s="126" t="str">
        <f t="shared" si="21"/>
        <v>5.27</v>
      </c>
      <c r="B167" s="100" t="str">
        <f t="shared" si="22"/>
        <v>Grade traseira</v>
      </c>
      <c r="C167" s="101">
        <f t="shared" ref="C167:D167" si="171">IF(C80="","",C80)</f>
        <v>15</v>
      </c>
      <c r="D167" s="101" t="str">
        <f t="shared" si="171"/>
        <v>unid.</v>
      </c>
      <c r="E167" s="121">
        <f t="shared" ref="E167:S167" si="172">IF(E80&gt;0,IF(AND($V80&lt;=E80,E80&lt;=$W80),E80,"excluído*"),"")</f>
        <v>130</v>
      </c>
      <c r="F167" s="121" t="str">
        <f t="shared" si="172"/>
        <v>excluído*</v>
      </c>
      <c r="G167" s="121" t="str">
        <f t="shared" si="172"/>
        <v/>
      </c>
      <c r="H167" s="121" t="str">
        <f t="shared" si="172"/>
        <v>excluído*</v>
      </c>
      <c r="I167" s="121">
        <f t="shared" si="172"/>
        <v>159.1</v>
      </c>
      <c r="J167" s="121" t="str">
        <f t="shared" si="172"/>
        <v/>
      </c>
      <c r="K167" s="121" t="str">
        <f t="shared" si="172"/>
        <v/>
      </c>
      <c r="L167" s="121" t="str">
        <f t="shared" si="172"/>
        <v/>
      </c>
      <c r="M167" s="121" t="str">
        <f t="shared" si="172"/>
        <v/>
      </c>
      <c r="N167" s="121" t="str">
        <f t="shared" si="172"/>
        <v/>
      </c>
      <c r="O167" s="121" t="str">
        <f t="shared" si="172"/>
        <v/>
      </c>
      <c r="P167" s="121" t="str">
        <f t="shared" si="172"/>
        <v/>
      </c>
      <c r="Q167" s="121" t="str">
        <f t="shared" si="172"/>
        <v/>
      </c>
      <c r="R167" s="121" t="str">
        <f t="shared" si="172"/>
        <v/>
      </c>
      <c r="S167" s="121">
        <f t="shared" si="172"/>
        <v>65.15</v>
      </c>
      <c r="T167" s="117">
        <f t="shared" si="31"/>
        <v>118.08</v>
      </c>
      <c r="U167" s="118"/>
      <c r="V167" s="130">
        <f t="shared" si="25"/>
        <v>1771.2</v>
      </c>
      <c r="W167" s="131"/>
    </row>
    <row r="168" ht="12.75" customHeight="1">
      <c r="A168" s="126" t="str">
        <f t="shared" si="21"/>
        <v>5.28</v>
      </c>
      <c r="B168" s="100" t="str">
        <f t="shared" si="22"/>
        <v>Tampa superior condensadora</v>
      </c>
      <c r="C168" s="101">
        <f t="shared" ref="C168:D168" si="173">IF(C81="","",C81)</f>
        <v>15</v>
      </c>
      <c r="D168" s="101" t="str">
        <f t="shared" si="173"/>
        <v>unid.</v>
      </c>
      <c r="E168" s="121" t="str">
        <f t="shared" ref="E168:S168" si="174">IF(E81&gt;0,IF(AND($V81&lt;=E81,E81&lt;=$W81),E81,"excluído*"),"")</f>
        <v>excluído*</v>
      </c>
      <c r="F168" s="121">
        <f t="shared" si="174"/>
        <v>128</v>
      </c>
      <c r="G168" s="121" t="str">
        <f t="shared" si="174"/>
        <v/>
      </c>
      <c r="H168" s="121">
        <f t="shared" si="174"/>
        <v>125</v>
      </c>
      <c r="I168" s="121">
        <f t="shared" si="174"/>
        <v>103.8</v>
      </c>
      <c r="J168" s="121">
        <f t="shared" si="174"/>
        <v>109.26</v>
      </c>
      <c r="K168" s="121" t="str">
        <f t="shared" si="174"/>
        <v/>
      </c>
      <c r="L168" s="121" t="str">
        <f t="shared" si="174"/>
        <v/>
      </c>
      <c r="M168" s="121" t="str">
        <f t="shared" si="174"/>
        <v/>
      </c>
      <c r="N168" s="121" t="str">
        <f t="shared" si="174"/>
        <v/>
      </c>
      <c r="O168" s="121" t="str">
        <f t="shared" si="174"/>
        <v/>
      </c>
      <c r="P168" s="121" t="str">
        <f t="shared" si="174"/>
        <v/>
      </c>
      <c r="Q168" s="121" t="str">
        <f t="shared" si="174"/>
        <v/>
      </c>
      <c r="R168" s="121" t="str">
        <f t="shared" si="174"/>
        <v/>
      </c>
      <c r="S168" s="121">
        <f t="shared" si="174"/>
        <v>144.35</v>
      </c>
      <c r="T168" s="117">
        <f t="shared" si="31"/>
        <v>122.08</v>
      </c>
      <c r="U168" s="118"/>
      <c r="V168" s="130">
        <f t="shared" si="25"/>
        <v>1831.2</v>
      </c>
      <c r="W168" s="131"/>
    </row>
    <row r="169" ht="12.75" customHeight="1">
      <c r="A169" s="126" t="str">
        <f t="shared" si="21"/>
        <v>5.29</v>
      </c>
      <c r="B169" s="100" t="str">
        <f t="shared" si="22"/>
        <v>Suporte do motor condensadora</v>
      </c>
      <c r="C169" s="101">
        <f t="shared" ref="C169:D169" si="175">IF(C82="","",C82)</f>
        <v>15</v>
      </c>
      <c r="D169" s="101" t="str">
        <f t="shared" si="175"/>
        <v>unid.</v>
      </c>
      <c r="E169" s="121" t="str">
        <f t="shared" ref="E169:S169" si="176">IF(E82&gt;0,IF(AND($V82&lt;=E82,E82&lt;=$W82),E82,"excluído*"),"")</f>
        <v>excluído*</v>
      </c>
      <c r="F169" s="121">
        <f t="shared" si="176"/>
        <v>98</v>
      </c>
      <c r="G169" s="121" t="str">
        <f t="shared" si="176"/>
        <v/>
      </c>
      <c r="H169" s="121" t="str">
        <f t="shared" si="176"/>
        <v>excluído*</v>
      </c>
      <c r="I169" s="121" t="str">
        <f t="shared" si="176"/>
        <v>excluído*</v>
      </c>
      <c r="J169" s="121">
        <f t="shared" si="176"/>
        <v>90</v>
      </c>
      <c r="K169" s="121" t="str">
        <f t="shared" si="176"/>
        <v/>
      </c>
      <c r="L169" s="121" t="str">
        <f t="shared" si="176"/>
        <v/>
      </c>
      <c r="M169" s="121" t="str">
        <f t="shared" si="176"/>
        <v/>
      </c>
      <c r="N169" s="121" t="str">
        <f t="shared" si="176"/>
        <v/>
      </c>
      <c r="O169" s="121" t="str">
        <f t="shared" si="176"/>
        <v/>
      </c>
      <c r="P169" s="121" t="str">
        <f t="shared" si="176"/>
        <v/>
      </c>
      <c r="Q169" s="121" t="str">
        <f t="shared" si="176"/>
        <v/>
      </c>
      <c r="R169" s="121" t="str">
        <f t="shared" si="176"/>
        <v/>
      </c>
      <c r="S169" s="121">
        <f t="shared" si="176"/>
        <v>110.15</v>
      </c>
      <c r="T169" s="117">
        <f t="shared" si="31"/>
        <v>99.38</v>
      </c>
      <c r="U169" s="118"/>
      <c r="V169" s="130">
        <f t="shared" si="25"/>
        <v>1490.7</v>
      </c>
      <c r="W169" s="131"/>
    </row>
    <row r="170" ht="12.75" customHeight="1">
      <c r="A170" s="126" t="str">
        <f t="shared" si="21"/>
        <v>5.30</v>
      </c>
      <c r="B170" s="100" t="str">
        <f t="shared" si="22"/>
        <v>Motor ventilador condensadora</v>
      </c>
      <c r="C170" s="101">
        <f t="shared" ref="C170:D170" si="177">IF(C83="","",C83)</f>
        <v>15</v>
      </c>
      <c r="D170" s="101" t="str">
        <f t="shared" si="177"/>
        <v>unid.</v>
      </c>
      <c r="E170" s="121" t="str">
        <f t="shared" ref="E170:S170" si="178">IF(E83&gt;0,IF(AND($V83&lt;=E83,E83&lt;=$W83),E83,"excluído*"),"")</f>
        <v>excluído*</v>
      </c>
      <c r="F170" s="121">
        <f t="shared" si="178"/>
        <v>370</v>
      </c>
      <c r="G170" s="121">
        <f t="shared" si="178"/>
        <v>380</v>
      </c>
      <c r="H170" s="121" t="str">
        <f t="shared" si="178"/>
        <v>excluído*</v>
      </c>
      <c r="I170" s="121">
        <f t="shared" si="178"/>
        <v>294.16</v>
      </c>
      <c r="J170" s="121">
        <f t="shared" si="178"/>
        <v>488</v>
      </c>
      <c r="K170" s="121" t="str">
        <f t="shared" si="178"/>
        <v/>
      </c>
      <c r="L170" s="121" t="str">
        <f t="shared" si="178"/>
        <v/>
      </c>
      <c r="M170" s="121" t="str">
        <f t="shared" si="178"/>
        <v/>
      </c>
      <c r="N170" s="121" t="str">
        <f t="shared" si="178"/>
        <v/>
      </c>
      <c r="O170" s="121" t="str">
        <f t="shared" si="178"/>
        <v/>
      </c>
      <c r="P170" s="121" t="str">
        <f t="shared" si="178"/>
        <v/>
      </c>
      <c r="Q170" s="121" t="str">
        <f t="shared" si="178"/>
        <v/>
      </c>
      <c r="R170" s="121" t="str">
        <f t="shared" si="178"/>
        <v/>
      </c>
      <c r="S170" s="121">
        <f t="shared" si="178"/>
        <v>407.22</v>
      </c>
      <c r="T170" s="117">
        <f t="shared" si="31"/>
        <v>387.88</v>
      </c>
      <c r="U170" s="118"/>
      <c r="V170" s="130">
        <f t="shared" si="25"/>
        <v>5818.2</v>
      </c>
      <c r="W170" s="131"/>
    </row>
    <row r="171" ht="12.75" customHeight="1">
      <c r="A171" s="126" t="str">
        <f t="shared" si="21"/>
        <v>5.31</v>
      </c>
      <c r="B171" s="100" t="str">
        <f t="shared" si="22"/>
        <v>Reles</v>
      </c>
      <c r="C171" s="101">
        <f t="shared" ref="C171:D171" si="179">IF(C84="","",C84)</f>
        <v>15</v>
      </c>
      <c r="D171" s="101" t="str">
        <f t="shared" si="179"/>
        <v>unid.</v>
      </c>
      <c r="E171" s="121" t="str">
        <f t="shared" ref="E171:S171" si="180">IF(E84&gt;0,IF(AND($V84&lt;=E84,E84&lt;=$W84),E84,"excluído*"),"")</f>
        <v>excluído*</v>
      </c>
      <c r="F171" s="121">
        <f t="shared" si="180"/>
        <v>70</v>
      </c>
      <c r="G171" s="121" t="str">
        <f t="shared" si="180"/>
        <v>excluído*</v>
      </c>
      <c r="H171" s="121">
        <f t="shared" si="180"/>
        <v>79.99</v>
      </c>
      <c r="I171" s="121" t="str">
        <f t="shared" si="180"/>
        <v>excluído*</v>
      </c>
      <c r="J171" s="121">
        <f t="shared" si="180"/>
        <v>68</v>
      </c>
      <c r="K171" s="121" t="str">
        <f t="shared" si="180"/>
        <v/>
      </c>
      <c r="L171" s="121" t="str">
        <f t="shared" si="180"/>
        <v/>
      </c>
      <c r="M171" s="121" t="str">
        <f t="shared" si="180"/>
        <v/>
      </c>
      <c r="N171" s="121" t="str">
        <f t="shared" si="180"/>
        <v/>
      </c>
      <c r="O171" s="121" t="str">
        <f t="shared" si="180"/>
        <v/>
      </c>
      <c r="P171" s="121" t="str">
        <f t="shared" si="180"/>
        <v/>
      </c>
      <c r="Q171" s="121" t="str">
        <f t="shared" si="180"/>
        <v/>
      </c>
      <c r="R171" s="121" t="str">
        <f t="shared" si="180"/>
        <v/>
      </c>
      <c r="S171" s="121">
        <f t="shared" si="180"/>
        <v>77.46</v>
      </c>
      <c r="T171" s="117">
        <f t="shared" si="31"/>
        <v>73.86</v>
      </c>
      <c r="U171" s="118"/>
      <c r="V171" s="130">
        <f t="shared" si="25"/>
        <v>1107.9</v>
      </c>
      <c r="W171" s="131"/>
    </row>
    <row r="172" ht="12.75" customHeight="1">
      <c r="A172" s="134">
        <f t="shared" si="21"/>
        <v>6</v>
      </c>
      <c r="B172" s="135" t="str">
        <f t="shared" si="22"/>
        <v>Taxa de manutenção corretiva por conjunto de equipamento reparado</v>
      </c>
      <c r="C172" s="136">
        <f t="shared" ref="C172:D172" si="181">IF(C85="","",C85)</f>
        <v>291</v>
      </c>
      <c r="D172" s="136" t="str">
        <f t="shared" si="181"/>
        <v>unid.</v>
      </c>
      <c r="E172" s="137" t="str">
        <f t="shared" ref="E172:S172" si="182">IF(E85&gt;0,IF(AND($V85&lt;=E85,E85&lt;=$W85),E85,"excluído*"),"")</f>
        <v>excluído*</v>
      </c>
      <c r="F172" s="137">
        <f t="shared" si="182"/>
        <v>188</v>
      </c>
      <c r="G172" s="137">
        <f t="shared" si="182"/>
        <v>285</v>
      </c>
      <c r="H172" s="137" t="str">
        <f t="shared" si="182"/>
        <v/>
      </c>
      <c r="I172" s="137" t="str">
        <f t="shared" si="182"/>
        <v/>
      </c>
      <c r="J172" s="137" t="str">
        <f t="shared" si="182"/>
        <v/>
      </c>
      <c r="K172" s="137" t="str">
        <f t="shared" si="182"/>
        <v/>
      </c>
      <c r="L172" s="137" t="str">
        <f t="shared" si="182"/>
        <v/>
      </c>
      <c r="M172" s="137" t="str">
        <f t="shared" si="182"/>
        <v/>
      </c>
      <c r="N172" s="137" t="str">
        <f t="shared" si="182"/>
        <v/>
      </c>
      <c r="O172" s="137" t="str">
        <f t="shared" si="182"/>
        <v/>
      </c>
      <c r="P172" s="137" t="str">
        <f t="shared" si="182"/>
        <v/>
      </c>
      <c r="Q172" s="137" t="str">
        <f t="shared" si="182"/>
        <v/>
      </c>
      <c r="R172" s="137" t="str">
        <f t="shared" si="182"/>
        <v/>
      </c>
      <c r="S172" s="137">
        <f t="shared" si="182"/>
        <v>211.56</v>
      </c>
      <c r="T172" s="154">
        <f t="shared" si="31"/>
        <v>228.19</v>
      </c>
      <c r="U172" s="155"/>
      <c r="V172" s="138">
        <f t="shared" si="25"/>
        <v>66403.29</v>
      </c>
      <c r="W172" s="140"/>
    </row>
    <row r="173" ht="12.75" customHeight="1">
      <c r="C173" s="147"/>
      <c r="D173" s="147"/>
    </row>
    <row r="174" ht="19.5" customHeight="1">
      <c r="A174" s="141" t="s">
        <v>170</v>
      </c>
      <c r="B174" s="156"/>
      <c r="C174" s="157"/>
      <c r="D174" s="157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45">
        <f>SUM(V93:V172)</f>
        <v>1198000.47</v>
      </c>
      <c r="W174" s="146"/>
    </row>
    <row r="175" ht="12.75" customHeight="1">
      <c r="C175" s="147"/>
      <c r="D175" s="147"/>
    </row>
    <row r="176" ht="21.0" customHeight="1">
      <c r="A176" s="141" t="s">
        <v>160</v>
      </c>
      <c r="B176" s="142"/>
      <c r="C176" s="143"/>
      <c r="D176" s="143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2"/>
      <c r="T176" s="142"/>
      <c r="U176" s="145">
        <f>SUM(V93,V95,V98,V113,V115:V120,V172)</f>
        <v>689329.17</v>
      </c>
      <c r="W176" s="146"/>
    </row>
    <row r="177" ht="12.75" customHeight="1">
      <c r="C177" s="147"/>
      <c r="D177" s="14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</row>
    <row r="178" ht="21.0" customHeight="1">
      <c r="A178" s="141" t="s">
        <v>161</v>
      </c>
      <c r="B178" s="142"/>
      <c r="C178" s="143"/>
      <c r="D178" s="143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2"/>
      <c r="T178" s="142"/>
      <c r="U178" s="145">
        <f>SUM(V96:V97,V99:V112,V122:V171)</f>
        <v>508671.3</v>
      </c>
      <c r="W178" s="146"/>
    </row>
  </sheetData>
  <mergeCells count="167">
    <mergeCell ref="T88:U88"/>
    <mergeCell ref="V88:W88"/>
    <mergeCell ref="T89:U89"/>
    <mergeCell ref="V89:W89"/>
    <mergeCell ref="A90:A91"/>
    <mergeCell ref="T90:U90"/>
    <mergeCell ref="V90:W90"/>
    <mergeCell ref="T91:U91"/>
    <mergeCell ref="V91:W91"/>
    <mergeCell ref="T93:U93"/>
    <mergeCell ref="V93:W93"/>
    <mergeCell ref="T95:U95"/>
    <mergeCell ref="V95:W95"/>
    <mergeCell ref="V96:W96"/>
    <mergeCell ref="T96:U96"/>
    <mergeCell ref="T97:U97"/>
    <mergeCell ref="T98:U98"/>
    <mergeCell ref="T99:U99"/>
    <mergeCell ref="T100:U100"/>
    <mergeCell ref="T101:U101"/>
    <mergeCell ref="T102:U102"/>
    <mergeCell ref="V97:W97"/>
    <mergeCell ref="V98:W98"/>
    <mergeCell ref="V99:W99"/>
    <mergeCell ref="V100:W100"/>
    <mergeCell ref="V101:W101"/>
    <mergeCell ref="V102:W102"/>
    <mergeCell ref="V103:W103"/>
    <mergeCell ref="T103:U103"/>
    <mergeCell ref="T104:U104"/>
    <mergeCell ref="T105:U105"/>
    <mergeCell ref="T106:U106"/>
    <mergeCell ref="T107:U107"/>
    <mergeCell ref="T108:U108"/>
    <mergeCell ref="T109:U109"/>
    <mergeCell ref="V111:W111"/>
    <mergeCell ref="V112:W112"/>
    <mergeCell ref="V113:W113"/>
    <mergeCell ref="V115:W115"/>
    <mergeCell ref="V116:W116"/>
    <mergeCell ref="V117:W117"/>
    <mergeCell ref="V104:W104"/>
    <mergeCell ref="V105:W105"/>
    <mergeCell ref="V106:W106"/>
    <mergeCell ref="V107:W107"/>
    <mergeCell ref="V108:W108"/>
    <mergeCell ref="V109:W109"/>
    <mergeCell ref="V110:W110"/>
    <mergeCell ref="T135:U135"/>
    <mergeCell ref="T136:U136"/>
    <mergeCell ref="T137:U137"/>
    <mergeCell ref="T138:U138"/>
    <mergeCell ref="T139:U139"/>
    <mergeCell ref="T140:U140"/>
    <mergeCell ref="T141:U141"/>
    <mergeCell ref="T142:U142"/>
    <mergeCell ref="T143:U143"/>
    <mergeCell ref="T144:U144"/>
    <mergeCell ref="T145:U145"/>
    <mergeCell ref="T146:U146"/>
    <mergeCell ref="T147:U147"/>
    <mergeCell ref="T148:U148"/>
    <mergeCell ref="T149:U149"/>
    <mergeCell ref="T150:U150"/>
    <mergeCell ref="T151:U151"/>
    <mergeCell ref="T152:U152"/>
    <mergeCell ref="T153:U153"/>
    <mergeCell ref="T154:U154"/>
    <mergeCell ref="T155:U155"/>
    <mergeCell ref="T156:U156"/>
    <mergeCell ref="T157:U157"/>
    <mergeCell ref="T158:U158"/>
    <mergeCell ref="T159:U159"/>
    <mergeCell ref="T160:U160"/>
    <mergeCell ref="T161:U161"/>
    <mergeCell ref="T162:U162"/>
    <mergeCell ref="T170:U170"/>
    <mergeCell ref="T171:U171"/>
    <mergeCell ref="T172:U172"/>
    <mergeCell ref="T163:U163"/>
    <mergeCell ref="T164:U164"/>
    <mergeCell ref="T165:U165"/>
    <mergeCell ref="T166:U166"/>
    <mergeCell ref="T167:U167"/>
    <mergeCell ref="T168:U168"/>
    <mergeCell ref="T169:U169"/>
    <mergeCell ref="V144:W144"/>
    <mergeCell ref="V145:W145"/>
    <mergeCell ref="V146:W146"/>
    <mergeCell ref="V147:W147"/>
    <mergeCell ref="V148:W148"/>
    <mergeCell ref="V149:W149"/>
    <mergeCell ref="V150:W150"/>
    <mergeCell ref="V151:W151"/>
    <mergeCell ref="V152:W152"/>
    <mergeCell ref="V153:W153"/>
    <mergeCell ref="V154:W154"/>
    <mergeCell ref="V155:W155"/>
    <mergeCell ref="V156:W156"/>
    <mergeCell ref="V157:W157"/>
    <mergeCell ref="V158:W158"/>
    <mergeCell ref="V159:W159"/>
    <mergeCell ref="V160:W160"/>
    <mergeCell ref="V161:W161"/>
    <mergeCell ref="V162:W162"/>
    <mergeCell ref="V163:W163"/>
    <mergeCell ref="V164:W164"/>
    <mergeCell ref="V172:W172"/>
    <mergeCell ref="V174:W174"/>
    <mergeCell ref="U176:W176"/>
    <mergeCell ref="U178:W178"/>
    <mergeCell ref="V165:W165"/>
    <mergeCell ref="V166:W166"/>
    <mergeCell ref="V167:W167"/>
    <mergeCell ref="V168:W168"/>
    <mergeCell ref="V169:W169"/>
    <mergeCell ref="V170:W170"/>
    <mergeCell ref="V171:W171"/>
    <mergeCell ref="T110:U110"/>
    <mergeCell ref="T111:U111"/>
    <mergeCell ref="T112:U112"/>
    <mergeCell ref="T113:U113"/>
    <mergeCell ref="T114:U114"/>
    <mergeCell ref="T115:U115"/>
    <mergeCell ref="T116:U116"/>
    <mergeCell ref="T117:U117"/>
    <mergeCell ref="T118:U118"/>
    <mergeCell ref="V118:W118"/>
    <mergeCell ref="T119:U119"/>
    <mergeCell ref="V119:W119"/>
    <mergeCell ref="T120:U120"/>
    <mergeCell ref="V120:W120"/>
    <mergeCell ref="T121:U121"/>
    <mergeCell ref="T122:U122"/>
    <mergeCell ref="V122:W122"/>
    <mergeCell ref="T123:U123"/>
    <mergeCell ref="V123:W123"/>
    <mergeCell ref="T124:U124"/>
    <mergeCell ref="V124:W124"/>
    <mergeCell ref="T125:U125"/>
    <mergeCell ref="V125:W125"/>
    <mergeCell ref="T126:U126"/>
    <mergeCell ref="V126:W126"/>
    <mergeCell ref="T127:U127"/>
    <mergeCell ref="V127:W127"/>
    <mergeCell ref="V128:W128"/>
    <mergeCell ref="T128:U128"/>
    <mergeCell ref="T129:U129"/>
    <mergeCell ref="T130:U130"/>
    <mergeCell ref="T131:U131"/>
    <mergeCell ref="T132:U132"/>
    <mergeCell ref="T133:U133"/>
    <mergeCell ref="T134:U134"/>
    <mergeCell ref="V129:W129"/>
    <mergeCell ref="V130:W130"/>
    <mergeCell ref="V131:W131"/>
    <mergeCell ref="V132:W132"/>
    <mergeCell ref="V133:W133"/>
    <mergeCell ref="V134:W134"/>
    <mergeCell ref="V135:W135"/>
    <mergeCell ref="V136:W136"/>
    <mergeCell ref="V137:W137"/>
    <mergeCell ref="V138:W138"/>
    <mergeCell ref="V139:W139"/>
    <mergeCell ref="V141:W141"/>
    <mergeCell ref="V142:W142"/>
    <mergeCell ref="V143:W143"/>
  </mergeCells>
  <printOptions/>
  <pageMargins bottom="0.75" footer="0.0" header="0.0" left="0.7" right="0.7" top="0.75"/>
  <pageSetup orientation="portrait"/>
  <headerFooter>
    <oddHeader>&amp;L&amp;F&amp;R&amp;A</oddHeader>
    <oddFooter>&amp;CCálculo do Desvio Padrão para obtenção do Valor Mínimo e Máximo a serem aceitos na estimativa </oddFooter>
  </headerFooter>
  <rowBreaks count="2" manualBreakCount="2">
    <brk man="1"/>
    <brk id="86" man="1"/>
  </rowBreaks>
  <colBreaks count="2" manualBreakCount="2">
    <brk man="1"/>
    <brk id="2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43"/>
    <col customWidth="1" min="2" max="2" width="34.14"/>
    <col customWidth="1" min="3" max="3" width="7.14"/>
    <col customWidth="1" min="4" max="4" width="9.86"/>
    <col customWidth="1" min="5" max="7" width="9.0"/>
    <col customWidth="1" min="8" max="8" width="9.14"/>
    <col customWidth="1" min="9" max="10" width="8.71"/>
    <col customWidth="1" min="11" max="19" width="9.0"/>
    <col customWidth="1" min="20" max="20" width="15.57"/>
    <col customWidth="1" min="21" max="21" width="7.43"/>
    <col customWidth="1" min="22" max="22" width="16.71"/>
    <col customWidth="1" min="23" max="23" width="9.57"/>
    <col customWidth="1" min="24" max="29" width="8.0"/>
  </cols>
  <sheetData>
    <row r="1" ht="12.75" customHeight="1">
      <c r="A1" s="6"/>
      <c r="B1" s="7"/>
      <c r="C1" s="8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 t="s">
        <v>11</v>
      </c>
      <c r="W1" s="9" t="s">
        <v>12</v>
      </c>
    </row>
    <row r="2" ht="45.0" customHeight="1">
      <c r="A2" s="11" t="s">
        <v>13</v>
      </c>
      <c r="B2" s="12" t="s">
        <v>14</v>
      </c>
      <c r="C2" s="13" t="s">
        <v>15</v>
      </c>
      <c r="D2" s="13" t="s">
        <v>16</v>
      </c>
      <c r="E2" s="14" t="s">
        <v>17</v>
      </c>
      <c r="F2" s="15" t="s">
        <v>164</v>
      </c>
      <c r="G2" s="15" t="s">
        <v>18</v>
      </c>
      <c r="H2" s="14" t="s">
        <v>19</v>
      </c>
      <c r="I2" s="14" t="s">
        <v>20</v>
      </c>
      <c r="J2" s="14" t="s">
        <v>21</v>
      </c>
      <c r="K2" s="15" t="s">
        <v>22</v>
      </c>
      <c r="L2" s="14" t="s">
        <v>23</v>
      </c>
      <c r="M2" s="15" t="s">
        <v>24</v>
      </c>
      <c r="N2" s="14" t="s">
        <v>25</v>
      </c>
      <c r="O2" s="15" t="s">
        <v>26</v>
      </c>
      <c r="P2" s="15" t="s">
        <v>27</v>
      </c>
      <c r="Q2" s="14" t="s">
        <v>28</v>
      </c>
      <c r="R2" s="15" t="s">
        <v>29</v>
      </c>
      <c r="S2" s="15" t="s">
        <v>162</v>
      </c>
      <c r="T2" s="12" t="s">
        <v>31</v>
      </c>
      <c r="U2" s="12" t="s">
        <v>32</v>
      </c>
      <c r="V2" s="12" t="s">
        <v>33</v>
      </c>
      <c r="W2" s="16" t="s">
        <v>33</v>
      </c>
    </row>
    <row r="3" ht="12.75" customHeight="1">
      <c r="A3" s="11"/>
      <c r="B3" s="12"/>
      <c r="C3" s="17"/>
      <c r="D3" s="18"/>
      <c r="E3" s="12"/>
      <c r="F3" s="12"/>
      <c r="G3" s="12"/>
      <c r="H3" s="12"/>
      <c r="I3" s="12"/>
      <c r="J3" s="12"/>
      <c r="K3" s="12"/>
      <c r="L3" s="14"/>
      <c r="M3" s="12"/>
      <c r="N3" s="12"/>
      <c r="O3" s="12"/>
      <c r="P3" s="12"/>
      <c r="Q3" s="12"/>
      <c r="R3" s="12"/>
      <c r="S3" s="12"/>
      <c r="T3" s="12" t="s">
        <v>34</v>
      </c>
      <c r="U3" s="12" t="s">
        <v>35</v>
      </c>
      <c r="V3" s="12" t="s">
        <v>36</v>
      </c>
      <c r="W3" s="16" t="s">
        <v>37</v>
      </c>
    </row>
    <row r="4" ht="20.25" customHeight="1">
      <c r="A4" s="19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 t="s">
        <v>38</v>
      </c>
      <c r="W4" s="22" t="s">
        <v>38</v>
      </c>
    </row>
    <row r="5">
      <c r="A5" s="23">
        <v>1.0</v>
      </c>
      <c r="B5" s="24" t="s">
        <v>39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6"/>
    </row>
    <row r="6">
      <c r="A6" s="28">
        <v>43831.0</v>
      </c>
      <c r="B6" s="29" t="s">
        <v>40</v>
      </c>
      <c r="C6" s="30">
        <v>240.0</v>
      </c>
      <c r="D6" s="31" t="s">
        <v>41</v>
      </c>
      <c r="E6" s="32">
        <v>1300.0</v>
      </c>
      <c r="F6" s="33">
        <v>1650.0</v>
      </c>
      <c r="G6" s="33">
        <v>450.0</v>
      </c>
      <c r="H6" s="33"/>
      <c r="I6" s="33"/>
      <c r="J6" s="33"/>
      <c r="K6" s="33">
        <v>654.07</v>
      </c>
      <c r="L6" s="33">
        <v>593.21</v>
      </c>
      <c r="M6" s="33">
        <v>563.65</v>
      </c>
      <c r="N6" s="33">
        <v>520.14</v>
      </c>
      <c r="O6" s="33">
        <v>489.44</v>
      </c>
      <c r="P6" s="33">
        <v>452.02</v>
      </c>
      <c r="Q6" s="33">
        <v>448.51</v>
      </c>
      <c r="R6" s="33">
        <v>414.9</v>
      </c>
      <c r="S6" s="48">
        <v>228.32</v>
      </c>
      <c r="T6" s="34">
        <f>IF(SUM(E6:S6)&gt;0,ROUND(AVERAGE(E6:S6),2),"")</f>
        <v>647.02</v>
      </c>
      <c r="U6" s="34">
        <f>IF(COUNTA(E6:S6)=1,T6,(IF(SUM(E6:S6)&gt;0,ROUND(STDEV(E6:S6),2),"")))</f>
        <v>407.72</v>
      </c>
      <c r="V6" s="35">
        <f>IF(SUM(T6:U6)&gt;0,T6-U6,"")</f>
        <v>239.3</v>
      </c>
      <c r="W6" s="36">
        <f>IF(SUM(T6:U6)&gt;0,SUM(T6:U6),"")</f>
        <v>1054.74</v>
      </c>
    </row>
    <row r="7">
      <c r="A7" s="38">
        <v>2.0</v>
      </c>
      <c r="B7" s="39" t="s">
        <v>43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40"/>
    </row>
    <row r="8">
      <c r="A8" s="28">
        <v>43832.0</v>
      </c>
      <c r="B8" s="42" t="s">
        <v>44</v>
      </c>
      <c r="C8" s="30">
        <v>50.0</v>
      </c>
      <c r="D8" s="31" t="s">
        <v>41</v>
      </c>
      <c r="E8" s="43">
        <v>1200.0</v>
      </c>
      <c r="F8" s="43">
        <v>800.0</v>
      </c>
      <c r="G8" s="43">
        <v>800.0</v>
      </c>
      <c r="H8" s="44"/>
      <c r="I8" s="44"/>
      <c r="J8" s="44"/>
      <c r="K8" s="45">
        <v>1350.0</v>
      </c>
      <c r="L8" s="45">
        <v>1000.0</v>
      </c>
      <c r="M8" s="45">
        <v>960.0</v>
      </c>
      <c r="N8" s="45">
        <v>1590.0</v>
      </c>
      <c r="O8" s="45">
        <v>887.86</v>
      </c>
      <c r="P8" s="45">
        <v>1168.0</v>
      </c>
      <c r="Q8" s="45">
        <v>1450.0</v>
      </c>
      <c r="R8" s="45"/>
      <c r="S8" s="45">
        <v>785.73</v>
      </c>
      <c r="T8" s="34">
        <f t="shared" ref="T8:T26" si="1">IF(SUM(E8:S8)&gt;0,ROUND(AVERAGE(E8:S8),2),"")</f>
        <v>1090.14</v>
      </c>
      <c r="U8" s="34">
        <f t="shared" ref="U8:U26" si="2">IF(COUNTA(E8:S8)=1,T8,(IF(SUM(E8:S8)&gt;0,ROUND(STDEV(E8:S8),2),"")))</f>
        <v>281.43</v>
      </c>
      <c r="V8" s="35">
        <f t="shared" ref="V8:V26" si="3">IF(SUM(T8:U8)&gt;0,T8-U8,"")</f>
        <v>808.71</v>
      </c>
      <c r="W8" s="36">
        <f t="shared" ref="W8:W26" si="4">IF(SUM(T8:U8)&gt;0,SUM(T8:U8),"")</f>
        <v>1371.57</v>
      </c>
    </row>
    <row r="9">
      <c r="A9" s="28">
        <v>43863.0</v>
      </c>
      <c r="B9" s="42" t="s">
        <v>45</v>
      </c>
      <c r="C9" s="30">
        <v>50.0</v>
      </c>
      <c r="D9" s="31" t="s">
        <v>41</v>
      </c>
      <c r="E9" s="43">
        <v>980.8</v>
      </c>
      <c r="F9" s="43">
        <v>400.0</v>
      </c>
      <c r="G9" s="43">
        <v>650.0</v>
      </c>
      <c r="H9" s="43">
        <v>408.95</v>
      </c>
      <c r="I9" s="43">
        <v>616.75</v>
      </c>
      <c r="J9" s="43">
        <v>542.06</v>
      </c>
      <c r="K9" s="45">
        <v>1200.0</v>
      </c>
      <c r="L9" s="45"/>
      <c r="M9" s="45"/>
      <c r="N9" s="45"/>
      <c r="O9" s="45"/>
      <c r="P9" s="45"/>
      <c r="Q9" s="45"/>
      <c r="R9" s="45"/>
      <c r="S9" s="45">
        <v>448.86</v>
      </c>
      <c r="T9" s="34">
        <f t="shared" si="1"/>
        <v>655.93</v>
      </c>
      <c r="U9" s="34">
        <f t="shared" si="2"/>
        <v>289.2</v>
      </c>
      <c r="V9" s="35">
        <f t="shared" si="3"/>
        <v>366.73</v>
      </c>
      <c r="W9" s="36">
        <f t="shared" si="4"/>
        <v>945.13</v>
      </c>
    </row>
    <row r="10">
      <c r="A10" s="28">
        <v>43892.0</v>
      </c>
      <c r="B10" s="42" t="s">
        <v>47</v>
      </c>
      <c r="C10" s="30">
        <v>40.0</v>
      </c>
      <c r="D10" s="31" t="s">
        <v>41</v>
      </c>
      <c r="E10" s="43">
        <v>800.0</v>
      </c>
      <c r="F10" s="43">
        <v>360.0</v>
      </c>
      <c r="G10" s="43">
        <v>725.0</v>
      </c>
      <c r="H10" s="43">
        <v>680.0</v>
      </c>
      <c r="I10" s="43">
        <v>613.95</v>
      </c>
      <c r="J10" s="43">
        <v>740.75</v>
      </c>
      <c r="K10" s="45">
        <v>1328.99</v>
      </c>
      <c r="L10" s="45">
        <v>1200.0</v>
      </c>
      <c r="M10" s="45">
        <v>612.0</v>
      </c>
      <c r="N10" s="45">
        <v>579.2</v>
      </c>
      <c r="O10" s="45">
        <v>769.69</v>
      </c>
      <c r="P10" s="45">
        <v>1980.0</v>
      </c>
      <c r="Q10" s="45"/>
      <c r="R10" s="45"/>
      <c r="S10" s="45">
        <v>688.75</v>
      </c>
      <c r="T10" s="34">
        <f t="shared" si="1"/>
        <v>852.18</v>
      </c>
      <c r="U10" s="34">
        <f t="shared" si="2"/>
        <v>422.88</v>
      </c>
      <c r="V10" s="35">
        <f t="shared" si="3"/>
        <v>429.3</v>
      </c>
      <c r="W10" s="36">
        <f t="shared" si="4"/>
        <v>1275.06</v>
      </c>
    </row>
    <row r="11">
      <c r="A11" s="28">
        <v>43923.0</v>
      </c>
      <c r="B11" s="42" t="s">
        <v>48</v>
      </c>
      <c r="C11" s="30">
        <v>300.0</v>
      </c>
      <c r="D11" s="46" t="s">
        <v>49</v>
      </c>
      <c r="E11" s="43">
        <v>120.0</v>
      </c>
      <c r="F11" s="43">
        <v>130.0</v>
      </c>
      <c r="G11" s="43">
        <v>150.0</v>
      </c>
      <c r="H11" s="44"/>
      <c r="I11" s="44"/>
      <c r="J11" s="44"/>
      <c r="K11" s="45">
        <v>166.67</v>
      </c>
      <c r="L11" s="45">
        <v>274.5</v>
      </c>
      <c r="M11" s="45">
        <v>252.0</v>
      </c>
      <c r="N11" s="45"/>
      <c r="O11" s="45"/>
      <c r="P11" s="45"/>
      <c r="Q11" s="45"/>
      <c r="R11" s="45"/>
      <c r="S11" s="45">
        <v>105.27</v>
      </c>
      <c r="T11" s="34">
        <f t="shared" si="1"/>
        <v>171.21</v>
      </c>
      <c r="U11" s="34">
        <f t="shared" si="2"/>
        <v>66.25</v>
      </c>
      <c r="V11" s="35">
        <f t="shared" si="3"/>
        <v>104.96</v>
      </c>
      <c r="W11" s="36">
        <f t="shared" si="4"/>
        <v>237.46</v>
      </c>
    </row>
    <row r="12">
      <c r="A12" s="28">
        <v>43953.0</v>
      </c>
      <c r="B12" s="42" t="s">
        <v>50</v>
      </c>
      <c r="C12" s="30">
        <v>150.0</v>
      </c>
      <c r="D12" s="46" t="s">
        <v>49</v>
      </c>
      <c r="E12" s="43">
        <v>4.5</v>
      </c>
      <c r="F12" s="43">
        <v>3.0</v>
      </c>
      <c r="G12" s="43">
        <v>3.5</v>
      </c>
      <c r="H12" s="43">
        <v>3.5</v>
      </c>
      <c r="I12" s="43"/>
      <c r="J12" s="44"/>
      <c r="K12" s="45"/>
      <c r="L12" s="45"/>
      <c r="M12" s="45"/>
      <c r="N12" s="45"/>
      <c r="O12" s="45"/>
      <c r="P12" s="45"/>
      <c r="Q12" s="45"/>
      <c r="R12" s="45"/>
      <c r="S12" s="45">
        <v>2.65</v>
      </c>
      <c r="T12" s="34">
        <f t="shared" si="1"/>
        <v>3.43</v>
      </c>
      <c r="U12" s="34">
        <f t="shared" si="2"/>
        <v>0.7</v>
      </c>
      <c r="V12" s="35">
        <f t="shared" si="3"/>
        <v>2.73</v>
      </c>
      <c r="W12" s="36">
        <f t="shared" si="4"/>
        <v>4.13</v>
      </c>
    </row>
    <row r="13">
      <c r="A13" s="28">
        <v>43984.0</v>
      </c>
      <c r="B13" s="42" t="s">
        <v>51</v>
      </c>
      <c r="C13" s="30">
        <v>150.0</v>
      </c>
      <c r="D13" s="46" t="s">
        <v>49</v>
      </c>
      <c r="E13" s="43">
        <v>6.7</v>
      </c>
      <c r="F13" s="43">
        <v>5.0</v>
      </c>
      <c r="G13" s="43">
        <v>3.55</v>
      </c>
      <c r="H13" s="43">
        <v>4.4</v>
      </c>
      <c r="I13" s="44"/>
      <c r="J13" s="44"/>
      <c r="K13" s="45">
        <v>5.63</v>
      </c>
      <c r="L13" s="45">
        <v>5.49</v>
      </c>
      <c r="M13" s="45">
        <v>3.0</v>
      </c>
      <c r="N13" s="45"/>
      <c r="O13" s="45"/>
      <c r="P13" s="45"/>
      <c r="Q13" s="45"/>
      <c r="R13" s="45"/>
      <c r="S13" s="45">
        <v>5.52</v>
      </c>
      <c r="T13" s="34">
        <f t="shared" si="1"/>
        <v>4.91</v>
      </c>
      <c r="U13" s="34">
        <f t="shared" si="2"/>
        <v>1.21</v>
      </c>
      <c r="V13" s="35">
        <f t="shared" si="3"/>
        <v>3.7</v>
      </c>
      <c r="W13" s="36">
        <f t="shared" si="4"/>
        <v>6.12</v>
      </c>
    </row>
    <row r="14">
      <c r="A14" s="28">
        <v>44014.0</v>
      </c>
      <c r="B14" s="42" t="s">
        <v>52</v>
      </c>
      <c r="C14" s="30">
        <v>150.0</v>
      </c>
      <c r="D14" s="46" t="s">
        <v>49</v>
      </c>
      <c r="E14" s="43">
        <v>19.5</v>
      </c>
      <c r="F14" s="43">
        <v>12.0</v>
      </c>
      <c r="G14" s="43">
        <v>3.85</v>
      </c>
      <c r="H14" s="43">
        <v>3.7</v>
      </c>
      <c r="I14" s="43"/>
      <c r="J14" s="44"/>
      <c r="K14" s="45">
        <v>6.47</v>
      </c>
      <c r="L14" s="45">
        <v>6.49</v>
      </c>
      <c r="M14" s="45"/>
      <c r="N14" s="45"/>
      <c r="O14" s="45"/>
      <c r="P14" s="45"/>
      <c r="Q14" s="45"/>
      <c r="R14" s="45"/>
      <c r="S14" s="45">
        <v>18.3</v>
      </c>
      <c r="T14" s="34">
        <f t="shared" si="1"/>
        <v>10.04</v>
      </c>
      <c r="U14" s="34">
        <f t="shared" si="2"/>
        <v>6.65</v>
      </c>
      <c r="V14" s="35">
        <f t="shared" si="3"/>
        <v>3.39</v>
      </c>
      <c r="W14" s="36">
        <f t="shared" si="4"/>
        <v>16.69</v>
      </c>
    </row>
    <row r="15">
      <c r="A15" s="28">
        <v>44045.0</v>
      </c>
      <c r="B15" s="42" t="s">
        <v>53</v>
      </c>
      <c r="C15" s="30">
        <v>150.0</v>
      </c>
      <c r="D15" s="46" t="s">
        <v>49</v>
      </c>
      <c r="E15" s="43">
        <v>17.0</v>
      </c>
      <c r="F15" s="43">
        <v>8.0</v>
      </c>
      <c r="G15" s="43">
        <v>4.2</v>
      </c>
      <c r="H15" s="44"/>
      <c r="I15" s="44"/>
      <c r="J15" s="44"/>
      <c r="K15" s="45"/>
      <c r="L15" s="45"/>
      <c r="M15" s="45"/>
      <c r="N15" s="45"/>
      <c r="O15" s="45"/>
      <c r="P15" s="45"/>
      <c r="Q15" s="45"/>
      <c r="R15" s="45"/>
      <c r="S15" s="45">
        <v>9.04</v>
      </c>
      <c r="T15" s="34">
        <f t="shared" si="1"/>
        <v>9.56</v>
      </c>
      <c r="U15" s="34">
        <f t="shared" si="2"/>
        <v>5.38</v>
      </c>
      <c r="V15" s="35">
        <f t="shared" si="3"/>
        <v>4.18</v>
      </c>
      <c r="W15" s="36">
        <f t="shared" si="4"/>
        <v>14.94</v>
      </c>
    </row>
    <row r="16">
      <c r="A16" s="28">
        <v>44076.0</v>
      </c>
      <c r="B16" s="42" t="s">
        <v>54</v>
      </c>
      <c r="C16" s="30">
        <v>150.0</v>
      </c>
      <c r="D16" s="46" t="s">
        <v>49</v>
      </c>
      <c r="E16" s="43">
        <v>18.5</v>
      </c>
      <c r="F16" s="43">
        <v>10.0</v>
      </c>
      <c r="G16" s="43">
        <v>4.25</v>
      </c>
      <c r="H16" s="43">
        <v>3.75</v>
      </c>
      <c r="I16" s="43"/>
      <c r="J16" s="44"/>
      <c r="K16" s="45"/>
      <c r="L16" s="45"/>
      <c r="M16" s="45"/>
      <c r="N16" s="45"/>
      <c r="O16" s="45"/>
      <c r="P16" s="45"/>
      <c r="Q16" s="45"/>
      <c r="R16" s="45"/>
      <c r="S16" s="45">
        <v>10.69</v>
      </c>
      <c r="T16" s="34">
        <f t="shared" si="1"/>
        <v>9.44</v>
      </c>
      <c r="U16" s="34">
        <f t="shared" si="2"/>
        <v>5.98</v>
      </c>
      <c r="V16" s="35">
        <f t="shared" si="3"/>
        <v>3.46</v>
      </c>
      <c r="W16" s="36">
        <f t="shared" si="4"/>
        <v>15.42</v>
      </c>
    </row>
    <row r="17">
      <c r="A17" s="28">
        <v>44106.0</v>
      </c>
      <c r="B17" s="42" t="s">
        <v>55</v>
      </c>
      <c r="C17" s="30">
        <v>150.0</v>
      </c>
      <c r="D17" s="46" t="s">
        <v>49</v>
      </c>
      <c r="E17" s="43">
        <v>15.5</v>
      </c>
      <c r="F17" s="43">
        <v>17.0</v>
      </c>
      <c r="G17" s="43">
        <v>42.5</v>
      </c>
      <c r="H17" s="43">
        <v>15.14</v>
      </c>
      <c r="I17" s="43">
        <v>12.52</v>
      </c>
      <c r="J17" s="43">
        <v>13.27</v>
      </c>
      <c r="K17" s="45"/>
      <c r="L17" s="45"/>
      <c r="M17" s="45"/>
      <c r="N17" s="45"/>
      <c r="O17" s="45"/>
      <c r="P17" s="45"/>
      <c r="Q17" s="45"/>
      <c r="R17" s="45"/>
      <c r="S17" s="45">
        <v>19.18</v>
      </c>
      <c r="T17" s="34">
        <f t="shared" si="1"/>
        <v>19.3</v>
      </c>
      <c r="U17" s="34">
        <f t="shared" si="2"/>
        <v>10.47</v>
      </c>
      <c r="V17" s="35">
        <f t="shared" si="3"/>
        <v>8.83</v>
      </c>
      <c r="W17" s="36">
        <f t="shared" si="4"/>
        <v>29.77</v>
      </c>
    </row>
    <row r="18">
      <c r="A18" s="28">
        <v>44137.0</v>
      </c>
      <c r="B18" s="42" t="s">
        <v>56</v>
      </c>
      <c r="C18" s="30">
        <v>150.0</v>
      </c>
      <c r="D18" s="46" t="s">
        <v>49</v>
      </c>
      <c r="E18" s="43">
        <v>43.5</v>
      </c>
      <c r="F18" s="43">
        <v>21.0</v>
      </c>
      <c r="G18" s="43">
        <v>42.5</v>
      </c>
      <c r="H18" s="43">
        <v>9.39</v>
      </c>
      <c r="I18" s="43">
        <v>9.8</v>
      </c>
      <c r="J18" s="44"/>
      <c r="K18" s="45"/>
      <c r="L18" s="45"/>
      <c r="M18" s="45"/>
      <c r="N18" s="45"/>
      <c r="O18" s="45"/>
      <c r="P18" s="45"/>
      <c r="Q18" s="45"/>
      <c r="R18" s="45"/>
      <c r="S18" s="45">
        <v>23.32</v>
      </c>
      <c r="T18" s="34">
        <f t="shared" si="1"/>
        <v>24.92</v>
      </c>
      <c r="U18" s="34">
        <f t="shared" si="2"/>
        <v>15.11</v>
      </c>
      <c r="V18" s="35">
        <f t="shared" si="3"/>
        <v>9.81</v>
      </c>
      <c r="W18" s="36">
        <f t="shared" si="4"/>
        <v>40.03</v>
      </c>
    </row>
    <row r="19">
      <c r="A19" s="28">
        <v>44167.0</v>
      </c>
      <c r="B19" s="42" t="s">
        <v>57</v>
      </c>
      <c r="C19" s="30">
        <v>150.0</v>
      </c>
      <c r="D19" s="46" t="s">
        <v>49</v>
      </c>
      <c r="E19" s="43">
        <v>35.8</v>
      </c>
      <c r="F19" s="43">
        <v>18.0</v>
      </c>
      <c r="G19" s="43">
        <v>42.5</v>
      </c>
      <c r="H19" s="43">
        <v>15.14</v>
      </c>
      <c r="I19" s="43">
        <v>12.52</v>
      </c>
      <c r="J19" s="43">
        <v>13.27</v>
      </c>
      <c r="K19" s="45"/>
      <c r="L19" s="45"/>
      <c r="M19" s="45"/>
      <c r="N19" s="45"/>
      <c r="O19" s="45"/>
      <c r="P19" s="45"/>
      <c r="Q19" s="45"/>
      <c r="R19" s="45"/>
      <c r="S19" s="45">
        <v>18.39</v>
      </c>
      <c r="T19" s="34">
        <f t="shared" si="1"/>
        <v>22.23</v>
      </c>
      <c r="U19" s="34">
        <f t="shared" si="2"/>
        <v>11.92</v>
      </c>
      <c r="V19" s="35">
        <f t="shared" si="3"/>
        <v>10.31</v>
      </c>
      <c r="W19" s="36">
        <f t="shared" si="4"/>
        <v>34.15</v>
      </c>
    </row>
    <row r="20">
      <c r="A20" s="47" t="s">
        <v>58</v>
      </c>
      <c r="B20" s="42" t="s">
        <v>59</v>
      </c>
      <c r="C20" s="30">
        <v>150.0</v>
      </c>
      <c r="D20" s="46" t="s">
        <v>49</v>
      </c>
      <c r="E20" s="43">
        <v>42.8</v>
      </c>
      <c r="F20" s="43">
        <v>26.0</v>
      </c>
      <c r="G20" s="43">
        <v>42.5</v>
      </c>
      <c r="H20" s="43">
        <v>17.0</v>
      </c>
      <c r="I20" s="43">
        <v>16.07</v>
      </c>
      <c r="J20" s="43">
        <v>15.94</v>
      </c>
      <c r="K20" s="45"/>
      <c r="L20" s="45"/>
      <c r="M20" s="45"/>
      <c r="N20" s="45"/>
      <c r="O20" s="45"/>
      <c r="P20" s="45"/>
      <c r="Q20" s="45"/>
      <c r="R20" s="45"/>
      <c r="S20" s="45">
        <v>28.31</v>
      </c>
      <c r="T20" s="34">
        <f t="shared" si="1"/>
        <v>26.95</v>
      </c>
      <c r="U20" s="34">
        <f t="shared" si="2"/>
        <v>11.79</v>
      </c>
      <c r="V20" s="35">
        <f t="shared" si="3"/>
        <v>15.16</v>
      </c>
      <c r="W20" s="36">
        <f t="shared" si="4"/>
        <v>38.74</v>
      </c>
    </row>
    <row r="21">
      <c r="A21" s="47" t="s">
        <v>60</v>
      </c>
      <c r="B21" s="42" t="s">
        <v>61</v>
      </c>
      <c r="C21" s="30">
        <v>150.0</v>
      </c>
      <c r="D21" s="46" t="s">
        <v>49</v>
      </c>
      <c r="E21" s="43">
        <v>47.9</v>
      </c>
      <c r="F21" s="43">
        <v>30.0</v>
      </c>
      <c r="G21" s="43">
        <v>42.5</v>
      </c>
      <c r="H21" s="43">
        <v>19.2</v>
      </c>
      <c r="I21" s="43">
        <v>19.94</v>
      </c>
      <c r="J21" s="44"/>
      <c r="K21" s="45"/>
      <c r="L21" s="45"/>
      <c r="M21" s="45"/>
      <c r="N21" s="45"/>
      <c r="O21" s="45"/>
      <c r="P21" s="45"/>
      <c r="Q21" s="45"/>
      <c r="R21" s="45"/>
      <c r="S21" s="45">
        <v>30.45</v>
      </c>
      <c r="T21" s="34">
        <f t="shared" si="1"/>
        <v>31.67</v>
      </c>
      <c r="U21" s="34">
        <f t="shared" si="2"/>
        <v>11.65</v>
      </c>
      <c r="V21" s="35">
        <f t="shared" si="3"/>
        <v>20.02</v>
      </c>
      <c r="W21" s="36">
        <f t="shared" si="4"/>
        <v>43.32</v>
      </c>
    </row>
    <row r="22">
      <c r="A22" s="47" t="s">
        <v>62</v>
      </c>
      <c r="B22" s="42" t="s">
        <v>63</v>
      </c>
      <c r="C22" s="30">
        <v>10.0</v>
      </c>
      <c r="D22" s="31" t="s">
        <v>41</v>
      </c>
      <c r="E22" s="43">
        <v>760.0</v>
      </c>
      <c r="F22" s="43">
        <v>550.0</v>
      </c>
      <c r="G22" s="43">
        <v>520.0</v>
      </c>
      <c r="H22" s="43">
        <v>492.1</v>
      </c>
      <c r="I22" s="43">
        <v>462.0</v>
      </c>
      <c r="J22" s="43">
        <v>462.0</v>
      </c>
      <c r="K22" s="45">
        <v>540.0</v>
      </c>
      <c r="L22" s="45">
        <v>762.0</v>
      </c>
      <c r="M22" s="45"/>
      <c r="N22" s="45"/>
      <c r="O22" s="45"/>
      <c r="P22" s="45"/>
      <c r="Q22" s="45"/>
      <c r="R22" s="45"/>
      <c r="S22" s="45">
        <v>513.23</v>
      </c>
      <c r="T22" s="34">
        <f t="shared" si="1"/>
        <v>562.37</v>
      </c>
      <c r="U22" s="34">
        <f t="shared" si="2"/>
        <v>116.65</v>
      </c>
      <c r="V22" s="35">
        <f t="shared" si="3"/>
        <v>445.72</v>
      </c>
      <c r="W22" s="36">
        <f t="shared" si="4"/>
        <v>679.02</v>
      </c>
    </row>
    <row r="23">
      <c r="A23" s="47" t="s">
        <v>64</v>
      </c>
      <c r="B23" s="42" t="s">
        <v>65</v>
      </c>
      <c r="C23" s="30">
        <v>10.0</v>
      </c>
      <c r="D23" s="31" t="s">
        <v>41</v>
      </c>
      <c r="E23" s="43">
        <v>830.0</v>
      </c>
      <c r="F23" s="43">
        <v>630.0</v>
      </c>
      <c r="G23" s="43">
        <v>580.0</v>
      </c>
      <c r="H23" s="43">
        <v>454.99</v>
      </c>
      <c r="I23" s="43">
        <v>595.0</v>
      </c>
      <c r="J23" s="43">
        <v>595.0</v>
      </c>
      <c r="K23" s="45">
        <v>540.0</v>
      </c>
      <c r="L23" s="45">
        <v>762.0</v>
      </c>
      <c r="M23" s="45">
        <v>1650.0</v>
      </c>
      <c r="N23" s="45"/>
      <c r="O23" s="45"/>
      <c r="P23" s="45"/>
      <c r="Q23" s="45"/>
      <c r="R23" s="45"/>
      <c r="S23" s="45">
        <v>790.45</v>
      </c>
      <c r="T23" s="34">
        <f t="shared" si="1"/>
        <v>742.74</v>
      </c>
      <c r="U23" s="34">
        <f t="shared" si="2"/>
        <v>339.96</v>
      </c>
      <c r="V23" s="35">
        <f t="shared" si="3"/>
        <v>402.78</v>
      </c>
      <c r="W23" s="36">
        <f t="shared" si="4"/>
        <v>1082.7</v>
      </c>
    </row>
    <row r="24">
      <c r="A24" s="47" t="s">
        <v>66</v>
      </c>
      <c r="B24" s="42" t="s">
        <v>67</v>
      </c>
      <c r="C24" s="30">
        <v>50.0</v>
      </c>
      <c r="D24" s="31" t="s">
        <v>41</v>
      </c>
      <c r="E24" s="43">
        <v>80.0</v>
      </c>
      <c r="F24" s="43">
        <v>70.0</v>
      </c>
      <c r="G24" s="43">
        <v>35.5</v>
      </c>
      <c r="H24" s="43">
        <v>47.99</v>
      </c>
      <c r="I24" s="43">
        <v>34.99</v>
      </c>
      <c r="J24" s="43">
        <v>57.99</v>
      </c>
      <c r="K24" s="45">
        <v>71.61</v>
      </c>
      <c r="L24" s="45">
        <v>108.6</v>
      </c>
      <c r="M24" s="45">
        <v>88.94</v>
      </c>
      <c r="N24" s="45">
        <v>119.21</v>
      </c>
      <c r="O24" s="45">
        <v>64.0</v>
      </c>
      <c r="P24" s="45">
        <v>70.99</v>
      </c>
      <c r="Q24" s="45"/>
      <c r="R24" s="45"/>
      <c r="S24" s="45">
        <v>64.58</v>
      </c>
      <c r="T24" s="34">
        <f t="shared" si="1"/>
        <v>70.34</v>
      </c>
      <c r="U24" s="34">
        <f t="shared" si="2"/>
        <v>24.97</v>
      </c>
      <c r="V24" s="35">
        <f t="shared" si="3"/>
        <v>45.37</v>
      </c>
      <c r="W24" s="36">
        <f t="shared" si="4"/>
        <v>95.31</v>
      </c>
    </row>
    <row r="25">
      <c r="A25" s="47" t="s">
        <v>68</v>
      </c>
      <c r="B25" s="42" t="s">
        <v>69</v>
      </c>
      <c r="C25" s="30">
        <v>50.0</v>
      </c>
      <c r="D25" s="31" t="s">
        <v>41</v>
      </c>
      <c r="E25" s="43">
        <v>40.5</v>
      </c>
      <c r="F25" s="43">
        <v>25.0</v>
      </c>
      <c r="G25" s="43">
        <v>8.5</v>
      </c>
      <c r="H25" s="43">
        <v>6.04</v>
      </c>
      <c r="I25" s="43">
        <v>4.69</v>
      </c>
      <c r="J25" s="43">
        <v>5.22</v>
      </c>
      <c r="K25" s="45">
        <v>53.15</v>
      </c>
      <c r="L25" s="45">
        <v>67.0</v>
      </c>
      <c r="M25" s="45">
        <v>8.0</v>
      </c>
      <c r="N25" s="45">
        <v>23.62</v>
      </c>
      <c r="O25" s="45"/>
      <c r="P25" s="45"/>
      <c r="Q25" s="45"/>
      <c r="R25" s="45"/>
      <c r="S25" s="45">
        <v>25.53</v>
      </c>
      <c r="T25" s="34">
        <f t="shared" si="1"/>
        <v>24.3</v>
      </c>
      <c r="U25" s="34">
        <f t="shared" si="2"/>
        <v>21.26</v>
      </c>
      <c r="V25" s="35">
        <f t="shared" si="3"/>
        <v>3.04</v>
      </c>
      <c r="W25" s="36">
        <f t="shared" si="4"/>
        <v>45.56</v>
      </c>
    </row>
    <row r="26">
      <c r="A26" s="47" t="s">
        <v>70</v>
      </c>
      <c r="B26" s="42" t="s">
        <v>71</v>
      </c>
      <c r="C26" s="30">
        <v>50.0</v>
      </c>
      <c r="D26" s="31" t="s">
        <v>41</v>
      </c>
      <c r="E26" s="33">
        <v>317.0</v>
      </c>
      <c r="F26" s="33">
        <v>130.0</v>
      </c>
      <c r="G26" s="33">
        <v>150.0</v>
      </c>
      <c r="H26" s="49"/>
      <c r="I26" s="49"/>
      <c r="J26" s="49"/>
      <c r="K26" s="48"/>
      <c r="L26" s="48"/>
      <c r="M26" s="48"/>
      <c r="N26" s="48"/>
      <c r="O26" s="48"/>
      <c r="P26" s="48"/>
      <c r="Q26" s="48"/>
      <c r="R26" s="48"/>
      <c r="S26" s="48">
        <v>362.61</v>
      </c>
      <c r="T26" s="34">
        <f t="shared" si="1"/>
        <v>239.9</v>
      </c>
      <c r="U26" s="34">
        <f t="shared" si="2"/>
        <v>117.14</v>
      </c>
      <c r="V26" s="35">
        <f t="shared" si="3"/>
        <v>122.76</v>
      </c>
      <c r="W26" s="36">
        <f t="shared" si="4"/>
        <v>357.04</v>
      </c>
    </row>
    <row r="27">
      <c r="A27" s="38">
        <v>3.0</v>
      </c>
      <c r="B27" s="50" t="s">
        <v>72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40"/>
    </row>
    <row r="28">
      <c r="A28" s="28">
        <v>43833.0</v>
      </c>
      <c r="B28" s="42" t="s">
        <v>73</v>
      </c>
      <c r="C28" s="30">
        <v>261.0</v>
      </c>
      <c r="D28" s="31" t="s">
        <v>41</v>
      </c>
      <c r="E28" s="43">
        <v>760.0</v>
      </c>
      <c r="F28" s="43">
        <v>188.0</v>
      </c>
      <c r="G28" s="43">
        <v>380.0</v>
      </c>
      <c r="H28" s="44"/>
      <c r="I28" s="44"/>
      <c r="J28" s="44"/>
      <c r="K28" s="45">
        <v>570.0</v>
      </c>
      <c r="L28" s="45">
        <v>750.0</v>
      </c>
      <c r="M28" s="45">
        <v>230.0</v>
      </c>
      <c r="N28" s="45">
        <v>250.0</v>
      </c>
      <c r="O28" s="45">
        <v>900.0</v>
      </c>
      <c r="P28" s="45">
        <v>550.0</v>
      </c>
      <c r="Q28" s="45">
        <v>570.0</v>
      </c>
      <c r="R28" s="45">
        <v>950.0</v>
      </c>
      <c r="S28" s="45">
        <v>221.28</v>
      </c>
      <c r="T28" s="34">
        <f t="shared" ref="T28:T33" si="5">IF(SUM(E28:S28)&gt;0,ROUND(AVERAGE(E28:S28),2),"")</f>
        <v>526.61</v>
      </c>
      <c r="U28" s="34">
        <f t="shared" ref="U28:U33" si="6">IF(COUNTA(E28:S28)=1,T28,(IF(SUM(E28:S28)&gt;0,ROUND(STDEV(E28:S28),2),"")))</f>
        <v>273.24</v>
      </c>
      <c r="V28" s="35">
        <f t="shared" ref="V28:V33" si="7">IF(SUM(T28:U28)&gt;0,T28-U28,"")</f>
        <v>253.37</v>
      </c>
      <c r="W28" s="36">
        <f t="shared" ref="W28:W33" si="8">IF(SUM(T28:U28)&gt;0,SUM(T28:U28),"")</f>
        <v>799.85</v>
      </c>
    </row>
    <row r="29">
      <c r="A29" s="28">
        <v>43864.0</v>
      </c>
      <c r="B29" s="42" t="s">
        <v>74</v>
      </c>
      <c r="C29" s="30">
        <v>80.0</v>
      </c>
      <c r="D29" s="31" t="s">
        <v>41</v>
      </c>
      <c r="E29" s="43">
        <v>270.0</v>
      </c>
      <c r="F29" s="43">
        <v>100.0</v>
      </c>
      <c r="G29" s="43">
        <v>720.0</v>
      </c>
      <c r="H29" s="44"/>
      <c r="I29" s="44"/>
      <c r="J29" s="44"/>
      <c r="K29" s="45">
        <v>778.89</v>
      </c>
      <c r="L29" s="45"/>
      <c r="M29" s="45"/>
      <c r="N29" s="45"/>
      <c r="O29" s="45"/>
      <c r="P29" s="45"/>
      <c r="Q29" s="45"/>
      <c r="R29" s="45"/>
      <c r="S29" s="45">
        <v>148.31</v>
      </c>
      <c r="T29" s="34">
        <f t="shared" si="5"/>
        <v>403.44</v>
      </c>
      <c r="U29" s="34">
        <f t="shared" si="6"/>
        <v>322.55</v>
      </c>
      <c r="V29" s="35">
        <f t="shared" si="7"/>
        <v>80.89</v>
      </c>
      <c r="W29" s="36">
        <f t="shared" si="8"/>
        <v>725.99</v>
      </c>
    </row>
    <row r="30">
      <c r="A30" s="28">
        <v>43893.0</v>
      </c>
      <c r="B30" s="42" t="s">
        <v>75</v>
      </c>
      <c r="C30" s="30">
        <v>261.0</v>
      </c>
      <c r="D30" s="31" t="s">
        <v>41</v>
      </c>
      <c r="E30" s="43">
        <v>37.0</v>
      </c>
      <c r="F30" s="43">
        <v>180.0</v>
      </c>
      <c r="G30" s="43">
        <v>255.0</v>
      </c>
      <c r="H30" s="44"/>
      <c r="I30" s="44"/>
      <c r="J30" s="44"/>
      <c r="K30" s="45"/>
      <c r="L30" s="45"/>
      <c r="M30" s="45"/>
      <c r="N30" s="45"/>
      <c r="O30" s="45"/>
      <c r="P30" s="45"/>
      <c r="Q30" s="45"/>
      <c r="R30" s="45"/>
      <c r="S30" s="45">
        <v>255.33</v>
      </c>
      <c r="T30" s="34">
        <f t="shared" si="5"/>
        <v>181.83</v>
      </c>
      <c r="U30" s="34">
        <f t="shared" si="6"/>
        <v>102.85</v>
      </c>
      <c r="V30" s="35">
        <f t="shared" si="7"/>
        <v>78.98</v>
      </c>
      <c r="W30" s="36">
        <f t="shared" si="8"/>
        <v>284.68</v>
      </c>
    </row>
    <row r="31">
      <c r="A31" s="28">
        <v>43924.0</v>
      </c>
      <c r="B31" s="42" t="s">
        <v>76</v>
      </c>
      <c r="C31" s="30">
        <v>261.0</v>
      </c>
      <c r="D31" s="31" t="s">
        <v>41</v>
      </c>
      <c r="E31" s="43">
        <v>420.0</v>
      </c>
      <c r="F31" s="43">
        <v>150.0</v>
      </c>
      <c r="G31" s="43">
        <v>450.0</v>
      </c>
      <c r="H31" s="44"/>
      <c r="I31" s="44"/>
      <c r="J31" s="44"/>
      <c r="K31" s="45"/>
      <c r="L31" s="45"/>
      <c r="M31" s="45"/>
      <c r="N31" s="45"/>
      <c r="O31" s="45"/>
      <c r="P31" s="45"/>
      <c r="Q31" s="45"/>
      <c r="R31" s="45"/>
      <c r="S31" s="45">
        <v>244.6</v>
      </c>
      <c r="T31" s="34">
        <f t="shared" si="5"/>
        <v>316.15</v>
      </c>
      <c r="U31" s="34">
        <f t="shared" si="6"/>
        <v>143.09</v>
      </c>
      <c r="V31" s="35">
        <f t="shared" si="7"/>
        <v>173.06</v>
      </c>
      <c r="W31" s="36">
        <f t="shared" si="8"/>
        <v>459.24</v>
      </c>
    </row>
    <row r="32">
      <c r="A32" s="28">
        <v>43954.0</v>
      </c>
      <c r="B32" s="42" t="s">
        <v>77</v>
      </c>
      <c r="C32" s="30">
        <v>261.0</v>
      </c>
      <c r="D32" s="31" t="s">
        <v>41</v>
      </c>
      <c r="E32" s="43">
        <v>250.0</v>
      </c>
      <c r="F32" s="43">
        <v>100.0</v>
      </c>
      <c r="G32" s="43">
        <v>215.0</v>
      </c>
      <c r="H32" s="44"/>
      <c r="I32" s="44"/>
      <c r="J32" s="44"/>
      <c r="K32" s="45">
        <v>250.0</v>
      </c>
      <c r="L32" s="45">
        <v>300.0</v>
      </c>
      <c r="M32" s="45">
        <v>294.93</v>
      </c>
      <c r="N32" s="45">
        <v>250.0</v>
      </c>
      <c r="O32" s="45">
        <v>200.0</v>
      </c>
      <c r="P32" s="45">
        <v>225.0</v>
      </c>
      <c r="Q32" s="45">
        <v>399.0</v>
      </c>
      <c r="R32" s="45"/>
      <c r="S32" s="45">
        <v>109.71</v>
      </c>
      <c r="T32" s="34">
        <f t="shared" si="5"/>
        <v>235.79</v>
      </c>
      <c r="U32" s="34">
        <f t="shared" si="6"/>
        <v>84.28</v>
      </c>
      <c r="V32" s="35">
        <f t="shared" si="7"/>
        <v>151.51</v>
      </c>
      <c r="W32" s="36">
        <f t="shared" si="8"/>
        <v>320.07</v>
      </c>
    </row>
    <row r="33">
      <c r="A33" s="28">
        <v>43985.0</v>
      </c>
      <c r="B33" s="42" t="s">
        <v>78</v>
      </c>
      <c r="C33" s="30">
        <v>100.0</v>
      </c>
      <c r="D33" s="31" t="s">
        <v>41</v>
      </c>
      <c r="E33" s="33">
        <v>280.0</v>
      </c>
      <c r="F33" s="33">
        <v>130.0</v>
      </c>
      <c r="G33" s="33">
        <v>235.0</v>
      </c>
      <c r="H33" s="49"/>
      <c r="I33" s="49"/>
      <c r="J33" s="49"/>
      <c r="K33" s="48">
        <v>300.0</v>
      </c>
      <c r="L33" s="48">
        <v>150.0</v>
      </c>
      <c r="M33" s="48"/>
      <c r="N33" s="48"/>
      <c r="O33" s="48"/>
      <c r="P33" s="48"/>
      <c r="Q33" s="48"/>
      <c r="R33" s="48"/>
      <c r="S33" s="48">
        <v>176.37</v>
      </c>
      <c r="T33" s="34">
        <f t="shared" si="5"/>
        <v>211.9</v>
      </c>
      <c r="U33" s="34">
        <f t="shared" si="6"/>
        <v>70.33</v>
      </c>
      <c r="V33" s="35">
        <f t="shared" si="7"/>
        <v>141.57</v>
      </c>
      <c r="W33" s="36">
        <f t="shared" si="8"/>
        <v>282.23</v>
      </c>
    </row>
    <row r="34">
      <c r="A34" s="38">
        <v>4.0</v>
      </c>
      <c r="B34" s="50" t="s">
        <v>79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40"/>
    </row>
    <row r="35">
      <c r="A35" s="28">
        <v>43834.0</v>
      </c>
      <c r="B35" s="42" t="s">
        <v>80</v>
      </c>
      <c r="C35" s="30">
        <v>400.0</v>
      </c>
      <c r="D35" s="31" t="s">
        <v>41</v>
      </c>
      <c r="E35" s="43">
        <v>430.0</v>
      </c>
      <c r="F35" s="43">
        <v>290.0</v>
      </c>
      <c r="G35" s="43">
        <v>385.0</v>
      </c>
      <c r="H35" s="43">
        <v>339.89</v>
      </c>
      <c r="I35" s="43">
        <v>353.19</v>
      </c>
      <c r="J35" s="43">
        <v>220.4</v>
      </c>
      <c r="K35" s="43">
        <v>488.58</v>
      </c>
      <c r="L35" s="43">
        <v>342.0</v>
      </c>
      <c r="M35" s="43">
        <v>385.71</v>
      </c>
      <c r="N35" s="43">
        <v>406.76</v>
      </c>
      <c r="O35" s="43">
        <v>398.0</v>
      </c>
      <c r="P35" s="43">
        <v>450.0</v>
      </c>
      <c r="Q35" s="43">
        <v>433.33</v>
      </c>
      <c r="R35" s="43">
        <v>350.0</v>
      </c>
      <c r="S35" s="45">
        <v>282.65</v>
      </c>
      <c r="T35" s="34">
        <f t="shared" ref="T35:T52" si="9">IF(SUM(E35:S35)&gt;0,ROUND(AVERAGE(E35:S35),2),"")</f>
        <v>370.37</v>
      </c>
      <c r="U35" s="34">
        <f t="shared" ref="U35:U52" si="10">IF(COUNTA(E35:S35)=1,T35,(IF(SUM(E35:S35)&gt;0,ROUND(STDEV(E35:S35),2),"")))</f>
        <v>70.44</v>
      </c>
      <c r="V35" s="35">
        <f t="shared" ref="V35:V52" si="11">IF(SUM(T35:U35)&gt;0,T35-U35,"")</f>
        <v>299.93</v>
      </c>
      <c r="W35" s="36">
        <f t="shared" ref="W35:W52" si="12">IF(SUM(T35:U35)&gt;0,SUM(T35:U35),"")</f>
        <v>440.81</v>
      </c>
    </row>
    <row r="36">
      <c r="A36" s="28">
        <v>43865.0</v>
      </c>
      <c r="B36" s="42" t="s">
        <v>81</v>
      </c>
      <c r="C36" s="30">
        <v>40.0</v>
      </c>
      <c r="D36" s="31" t="s">
        <v>41</v>
      </c>
      <c r="E36" s="43">
        <v>230.0</v>
      </c>
      <c r="F36" s="43">
        <v>150.0</v>
      </c>
      <c r="G36" s="43">
        <v>265.0</v>
      </c>
      <c r="H36" s="43">
        <v>120.0</v>
      </c>
      <c r="I36" s="43">
        <v>50.45</v>
      </c>
      <c r="J36" s="43">
        <v>68.0</v>
      </c>
      <c r="K36" s="45">
        <v>234.37</v>
      </c>
      <c r="L36" s="45">
        <v>280.0</v>
      </c>
      <c r="M36" s="45">
        <v>200.0</v>
      </c>
      <c r="N36" s="45"/>
      <c r="O36" s="45"/>
      <c r="P36" s="45"/>
      <c r="Q36" s="45"/>
      <c r="R36" s="45"/>
      <c r="S36" s="45">
        <v>148.56</v>
      </c>
      <c r="T36" s="34">
        <f t="shared" si="9"/>
        <v>174.64</v>
      </c>
      <c r="U36" s="34">
        <f t="shared" si="10"/>
        <v>80.01</v>
      </c>
      <c r="V36" s="35">
        <f t="shared" si="11"/>
        <v>94.63</v>
      </c>
      <c r="W36" s="36">
        <f t="shared" si="12"/>
        <v>254.65</v>
      </c>
    </row>
    <row r="37">
      <c r="A37" s="28">
        <v>43894.0</v>
      </c>
      <c r="B37" s="42" t="s">
        <v>82</v>
      </c>
      <c r="C37" s="30">
        <v>40.0</v>
      </c>
      <c r="D37" s="31" t="s">
        <v>41</v>
      </c>
      <c r="E37" s="43">
        <v>630.0</v>
      </c>
      <c r="F37" s="43">
        <v>250.0</v>
      </c>
      <c r="G37" s="43">
        <v>355.0</v>
      </c>
      <c r="H37" s="43">
        <v>254.85</v>
      </c>
      <c r="I37" s="43">
        <v>357.8</v>
      </c>
      <c r="J37" s="43">
        <v>458.3</v>
      </c>
      <c r="K37" s="45"/>
      <c r="L37" s="45"/>
      <c r="M37" s="45"/>
      <c r="N37" s="45"/>
      <c r="O37" s="45"/>
      <c r="P37" s="45"/>
      <c r="Q37" s="45"/>
      <c r="R37" s="45"/>
      <c r="S37" s="45">
        <v>288.94</v>
      </c>
      <c r="T37" s="34">
        <f t="shared" si="9"/>
        <v>370.7</v>
      </c>
      <c r="U37" s="34">
        <f t="shared" si="10"/>
        <v>135.4</v>
      </c>
      <c r="V37" s="35">
        <f t="shared" si="11"/>
        <v>235.3</v>
      </c>
      <c r="W37" s="36">
        <f t="shared" si="12"/>
        <v>506.1</v>
      </c>
    </row>
    <row r="38">
      <c r="A38" s="28">
        <v>43925.0</v>
      </c>
      <c r="B38" s="42" t="s">
        <v>83</v>
      </c>
      <c r="C38" s="30">
        <v>40.0</v>
      </c>
      <c r="D38" s="31" t="s">
        <v>41</v>
      </c>
      <c r="E38" s="43">
        <v>530.0</v>
      </c>
      <c r="F38" s="43">
        <v>200.0</v>
      </c>
      <c r="G38" s="43">
        <v>355.0</v>
      </c>
      <c r="H38" s="43">
        <v>110.1</v>
      </c>
      <c r="I38" s="44"/>
      <c r="J38" s="44"/>
      <c r="K38" s="45"/>
      <c r="L38" s="45"/>
      <c r="M38" s="45"/>
      <c r="N38" s="45"/>
      <c r="O38" s="45"/>
      <c r="P38" s="45"/>
      <c r="Q38" s="45"/>
      <c r="R38" s="45"/>
      <c r="S38" s="45">
        <v>255.76</v>
      </c>
      <c r="T38" s="34">
        <f t="shared" si="9"/>
        <v>290.17</v>
      </c>
      <c r="U38" s="34">
        <f t="shared" si="10"/>
        <v>160.83</v>
      </c>
      <c r="V38" s="35">
        <f t="shared" si="11"/>
        <v>129.34</v>
      </c>
      <c r="W38" s="36">
        <f t="shared" si="12"/>
        <v>451</v>
      </c>
    </row>
    <row r="39">
      <c r="A39" s="28">
        <v>43955.0</v>
      </c>
      <c r="B39" s="42" t="s">
        <v>84</v>
      </c>
      <c r="C39" s="30">
        <v>40.0</v>
      </c>
      <c r="D39" s="31" t="s">
        <v>41</v>
      </c>
      <c r="E39" s="43">
        <v>430.0</v>
      </c>
      <c r="F39" s="43">
        <v>224.0</v>
      </c>
      <c r="G39" s="43">
        <v>185.0</v>
      </c>
      <c r="H39" s="43">
        <v>212.3</v>
      </c>
      <c r="I39" s="43">
        <v>195.69</v>
      </c>
      <c r="J39" s="43">
        <v>147.28</v>
      </c>
      <c r="K39" s="45">
        <v>366.67</v>
      </c>
      <c r="L39" s="45">
        <v>379.5</v>
      </c>
      <c r="M39" s="45">
        <v>393.18</v>
      </c>
      <c r="N39" s="45">
        <v>431.0</v>
      </c>
      <c r="O39" s="45"/>
      <c r="P39" s="45"/>
      <c r="Q39" s="45"/>
      <c r="R39" s="45"/>
      <c r="S39" s="45">
        <v>334.03</v>
      </c>
      <c r="T39" s="34">
        <f t="shared" si="9"/>
        <v>299.88</v>
      </c>
      <c r="U39" s="34">
        <f t="shared" si="10"/>
        <v>107.5</v>
      </c>
      <c r="V39" s="35">
        <f t="shared" si="11"/>
        <v>192.38</v>
      </c>
      <c r="W39" s="36">
        <f t="shared" si="12"/>
        <v>407.38</v>
      </c>
    </row>
    <row r="40">
      <c r="A40" s="28">
        <v>43986.0</v>
      </c>
      <c r="B40" s="42" t="s">
        <v>85</v>
      </c>
      <c r="C40" s="30">
        <v>40.0</v>
      </c>
      <c r="D40" s="31" t="s">
        <v>41</v>
      </c>
      <c r="E40" s="43">
        <v>700.0</v>
      </c>
      <c r="F40" s="43">
        <v>170.0</v>
      </c>
      <c r="G40" s="43">
        <v>190.0</v>
      </c>
      <c r="H40" s="43">
        <v>204.05</v>
      </c>
      <c r="I40" s="43">
        <v>160.0</v>
      </c>
      <c r="J40" s="44"/>
      <c r="K40" s="45">
        <v>247.9</v>
      </c>
      <c r="L40" s="45">
        <v>197.0</v>
      </c>
      <c r="M40" s="45">
        <v>240.0</v>
      </c>
      <c r="N40" s="45">
        <v>366.67</v>
      </c>
      <c r="O40" s="45">
        <v>286.7</v>
      </c>
      <c r="P40" s="45">
        <v>309.89</v>
      </c>
      <c r="Q40" s="45">
        <v>379.5</v>
      </c>
      <c r="R40" s="45">
        <v>270.68</v>
      </c>
      <c r="S40" s="45">
        <v>156.48</v>
      </c>
      <c r="T40" s="34">
        <f t="shared" si="9"/>
        <v>277.06</v>
      </c>
      <c r="U40" s="34">
        <f t="shared" si="10"/>
        <v>141.38</v>
      </c>
      <c r="V40" s="35">
        <f t="shared" si="11"/>
        <v>135.68</v>
      </c>
      <c r="W40" s="36">
        <f t="shared" si="12"/>
        <v>418.44</v>
      </c>
    </row>
    <row r="41">
      <c r="A41" s="28">
        <v>44016.0</v>
      </c>
      <c r="B41" s="42" t="s">
        <v>86</v>
      </c>
      <c r="C41" s="30">
        <v>40.0</v>
      </c>
      <c r="D41" s="31" t="s">
        <v>41</v>
      </c>
      <c r="E41" s="43">
        <v>670.0</v>
      </c>
      <c r="F41" s="43">
        <v>250.0</v>
      </c>
      <c r="G41" s="43">
        <v>315.0</v>
      </c>
      <c r="H41" s="43">
        <v>119.99</v>
      </c>
      <c r="I41" s="44"/>
      <c r="J41" s="44"/>
      <c r="K41" s="45"/>
      <c r="L41" s="45"/>
      <c r="M41" s="45"/>
      <c r="N41" s="45"/>
      <c r="O41" s="45"/>
      <c r="P41" s="45"/>
      <c r="Q41" s="45"/>
      <c r="R41" s="45"/>
      <c r="S41" s="45">
        <v>254.33</v>
      </c>
      <c r="T41" s="34">
        <f t="shared" si="9"/>
        <v>321.86</v>
      </c>
      <c r="U41" s="34">
        <f t="shared" si="10"/>
        <v>207.2</v>
      </c>
      <c r="V41" s="35">
        <f t="shared" si="11"/>
        <v>114.66</v>
      </c>
      <c r="W41" s="36">
        <f t="shared" si="12"/>
        <v>529.06</v>
      </c>
    </row>
    <row r="42">
      <c r="A42" s="28">
        <v>44047.0</v>
      </c>
      <c r="B42" s="42" t="s">
        <v>87</v>
      </c>
      <c r="C42" s="30">
        <v>40.0</v>
      </c>
      <c r="D42" s="31" t="s">
        <v>41</v>
      </c>
      <c r="E42" s="43">
        <v>650.0</v>
      </c>
      <c r="F42" s="43">
        <v>230.0</v>
      </c>
      <c r="G42" s="43">
        <v>420.0</v>
      </c>
      <c r="H42" s="43">
        <v>473.0</v>
      </c>
      <c r="I42" s="43">
        <v>550.15</v>
      </c>
      <c r="J42" s="44"/>
      <c r="K42" s="45"/>
      <c r="L42" s="45"/>
      <c r="M42" s="45"/>
      <c r="N42" s="45"/>
      <c r="O42" s="45"/>
      <c r="P42" s="45"/>
      <c r="Q42" s="45"/>
      <c r="R42" s="45"/>
      <c r="S42" s="45">
        <v>315.94</v>
      </c>
      <c r="T42" s="34">
        <f t="shared" si="9"/>
        <v>439.85</v>
      </c>
      <c r="U42" s="34">
        <f t="shared" si="10"/>
        <v>153.11</v>
      </c>
      <c r="V42" s="35">
        <f t="shared" si="11"/>
        <v>286.74</v>
      </c>
      <c r="W42" s="36">
        <f t="shared" si="12"/>
        <v>592.96</v>
      </c>
    </row>
    <row r="43">
      <c r="A43" s="28">
        <v>44078.0</v>
      </c>
      <c r="B43" s="42" t="s">
        <v>88</v>
      </c>
      <c r="C43" s="30">
        <v>40.0</v>
      </c>
      <c r="D43" s="31" t="s">
        <v>41</v>
      </c>
      <c r="E43" s="43">
        <v>630.0</v>
      </c>
      <c r="F43" s="43">
        <v>240.0</v>
      </c>
      <c r="G43" s="43">
        <v>425.0</v>
      </c>
      <c r="H43" s="44"/>
      <c r="I43" s="44"/>
      <c r="J43" s="44"/>
      <c r="K43" s="45"/>
      <c r="L43" s="45"/>
      <c r="M43" s="45"/>
      <c r="N43" s="45"/>
      <c r="O43" s="45"/>
      <c r="P43" s="45"/>
      <c r="Q43" s="45"/>
      <c r="R43" s="45"/>
      <c r="S43" s="45">
        <v>262.42</v>
      </c>
      <c r="T43" s="34">
        <f t="shared" si="9"/>
        <v>389.36</v>
      </c>
      <c r="U43" s="34">
        <f t="shared" si="10"/>
        <v>180.37</v>
      </c>
      <c r="V43" s="35">
        <f t="shared" si="11"/>
        <v>208.99</v>
      </c>
      <c r="W43" s="36">
        <f t="shared" si="12"/>
        <v>569.73</v>
      </c>
    </row>
    <row r="44">
      <c r="A44" s="28">
        <v>44108.0</v>
      </c>
      <c r="B44" s="42" t="s">
        <v>89</v>
      </c>
      <c r="C44" s="30">
        <v>40.0</v>
      </c>
      <c r="D44" s="31" t="s">
        <v>41</v>
      </c>
      <c r="E44" s="43">
        <v>900.0</v>
      </c>
      <c r="F44" s="43">
        <v>500.0</v>
      </c>
      <c r="G44" s="43">
        <v>850.0</v>
      </c>
      <c r="H44" s="43">
        <v>990.0</v>
      </c>
      <c r="I44" s="43">
        <v>620.55</v>
      </c>
      <c r="J44" s="43">
        <v>1303.05</v>
      </c>
      <c r="K44" s="45">
        <v>727.0</v>
      </c>
      <c r="L44" s="45">
        <v>1350.0</v>
      </c>
      <c r="M44" s="45">
        <v>700.0</v>
      </c>
      <c r="N44" s="45">
        <v>1450.0</v>
      </c>
      <c r="O44" s="45">
        <v>1730.0</v>
      </c>
      <c r="P44" s="45">
        <v>1123.85</v>
      </c>
      <c r="Q44" s="45">
        <v>725.0</v>
      </c>
      <c r="R44" s="45">
        <v>2350.0</v>
      </c>
      <c r="S44" s="45">
        <v>928.76</v>
      </c>
      <c r="T44" s="34">
        <f t="shared" si="9"/>
        <v>1083.21</v>
      </c>
      <c r="U44" s="34">
        <f t="shared" si="10"/>
        <v>489.57</v>
      </c>
      <c r="V44" s="35">
        <f t="shared" si="11"/>
        <v>593.64</v>
      </c>
      <c r="W44" s="36">
        <f t="shared" si="12"/>
        <v>1572.78</v>
      </c>
    </row>
    <row r="45">
      <c r="A45" s="28">
        <v>44139.0</v>
      </c>
      <c r="B45" s="42" t="s">
        <v>90</v>
      </c>
      <c r="C45" s="30">
        <v>40.0</v>
      </c>
      <c r="D45" s="31" t="s">
        <v>41</v>
      </c>
      <c r="E45" s="43">
        <v>330.0</v>
      </c>
      <c r="F45" s="43">
        <v>200.0</v>
      </c>
      <c r="G45" s="43">
        <v>235.5</v>
      </c>
      <c r="H45" s="43">
        <v>188.07</v>
      </c>
      <c r="I45" s="43">
        <v>123.59</v>
      </c>
      <c r="J45" s="43">
        <v>175.09</v>
      </c>
      <c r="K45" s="45">
        <v>240.0</v>
      </c>
      <c r="L45" s="45">
        <v>247.9</v>
      </c>
      <c r="M45" s="45"/>
      <c r="N45" s="45"/>
      <c r="O45" s="45"/>
      <c r="P45" s="45"/>
      <c r="Q45" s="45"/>
      <c r="R45" s="45"/>
      <c r="S45" s="45">
        <v>196.87</v>
      </c>
      <c r="T45" s="34">
        <f t="shared" si="9"/>
        <v>215.22</v>
      </c>
      <c r="U45" s="34">
        <f t="shared" si="10"/>
        <v>57.64</v>
      </c>
      <c r="V45" s="35">
        <f t="shared" si="11"/>
        <v>157.58</v>
      </c>
      <c r="W45" s="36">
        <f t="shared" si="12"/>
        <v>272.86</v>
      </c>
    </row>
    <row r="46">
      <c r="A46" s="28">
        <v>44169.0</v>
      </c>
      <c r="B46" s="42" t="s">
        <v>91</v>
      </c>
      <c r="C46" s="30">
        <v>40.0</v>
      </c>
      <c r="D46" s="31" t="s">
        <v>41</v>
      </c>
      <c r="E46" s="43">
        <v>90.0</v>
      </c>
      <c r="F46" s="43">
        <v>32.0</v>
      </c>
      <c r="G46" s="43">
        <v>8.55</v>
      </c>
      <c r="H46" s="43">
        <v>18.5</v>
      </c>
      <c r="I46" s="44"/>
      <c r="J46" s="44"/>
      <c r="K46" s="45">
        <v>60.83</v>
      </c>
      <c r="L46" s="45">
        <v>73.33</v>
      </c>
      <c r="M46" s="45"/>
      <c r="N46" s="45"/>
      <c r="O46" s="45"/>
      <c r="P46" s="45"/>
      <c r="Q46" s="45"/>
      <c r="R46" s="45"/>
      <c r="S46" s="45">
        <v>36.54</v>
      </c>
      <c r="T46" s="34">
        <f t="shared" si="9"/>
        <v>45.68</v>
      </c>
      <c r="U46" s="34">
        <f t="shared" si="10"/>
        <v>29.85</v>
      </c>
      <c r="V46" s="35">
        <f t="shared" si="11"/>
        <v>15.83</v>
      </c>
      <c r="W46" s="36">
        <f t="shared" si="12"/>
        <v>75.53</v>
      </c>
    </row>
    <row r="47">
      <c r="A47" s="47" t="s">
        <v>92</v>
      </c>
      <c r="B47" s="42" t="s">
        <v>93</v>
      </c>
      <c r="C47" s="30">
        <v>30.0</v>
      </c>
      <c r="D47" s="31" t="s">
        <v>41</v>
      </c>
      <c r="E47" s="43">
        <v>35.0</v>
      </c>
      <c r="F47" s="43">
        <v>17.4</v>
      </c>
      <c r="G47" s="43">
        <v>8.95</v>
      </c>
      <c r="H47" s="43">
        <v>22.8</v>
      </c>
      <c r="I47" s="43">
        <v>14.6</v>
      </c>
      <c r="J47" s="43">
        <v>19.8</v>
      </c>
      <c r="K47" s="45">
        <v>53.15</v>
      </c>
      <c r="L47" s="45">
        <v>67.0</v>
      </c>
      <c r="M47" s="45">
        <v>8.0</v>
      </c>
      <c r="N47" s="45">
        <v>23.62</v>
      </c>
      <c r="O47" s="45"/>
      <c r="P47" s="45"/>
      <c r="Q47" s="45"/>
      <c r="R47" s="45"/>
      <c r="S47" s="45">
        <v>15.43</v>
      </c>
      <c r="T47" s="34">
        <f t="shared" si="9"/>
        <v>25.98</v>
      </c>
      <c r="U47" s="34">
        <f t="shared" si="10"/>
        <v>18.66</v>
      </c>
      <c r="V47" s="35">
        <f t="shared" si="11"/>
        <v>7.32</v>
      </c>
      <c r="W47" s="36">
        <f t="shared" si="12"/>
        <v>44.64</v>
      </c>
    </row>
    <row r="48">
      <c r="A48" s="47" t="s">
        <v>94</v>
      </c>
      <c r="B48" s="42" t="s">
        <v>95</v>
      </c>
      <c r="C48" s="30">
        <v>30.0</v>
      </c>
      <c r="D48" s="31" t="s">
        <v>41</v>
      </c>
      <c r="E48" s="43">
        <v>80.0</v>
      </c>
      <c r="F48" s="43">
        <v>55.0</v>
      </c>
      <c r="G48" s="43">
        <v>18.5</v>
      </c>
      <c r="H48" s="43">
        <v>32.99</v>
      </c>
      <c r="I48" s="43">
        <v>59.99</v>
      </c>
      <c r="J48" s="43">
        <v>71.77</v>
      </c>
      <c r="K48" s="45">
        <v>40.0</v>
      </c>
      <c r="L48" s="45">
        <v>174.23</v>
      </c>
      <c r="M48" s="45">
        <v>59.9</v>
      </c>
      <c r="N48" s="45">
        <v>98.0</v>
      </c>
      <c r="O48" s="45"/>
      <c r="P48" s="45"/>
      <c r="Q48" s="45"/>
      <c r="R48" s="45"/>
      <c r="S48" s="45">
        <v>72.74</v>
      </c>
      <c r="T48" s="34">
        <f t="shared" si="9"/>
        <v>69.37</v>
      </c>
      <c r="U48" s="34">
        <f t="shared" si="10"/>
        <v>41.36</v>
      </c>
      <c r="V48" s="35">
        <f t="shared" si="11"/>
        <v>28.01</v>
      </c>
      <c r="W48" s="36">
        <f t="shared" si="12"/>
        <v>110.73</v>
      </c>
    </row>
    <row r="49">
      <c r="A49" s="47" t="s">
        <v>96</v>
      </c>
      <c r="B49" s="42" t="s">
        <v>97</v>
      </c>
      <c r="C49" s="30">
        <v>30.0</v>
      </c>
      <c r="D49" s="31" t="s">
        <v>41</v>
      </c>
      <c r="E49" s="43">
        <v>130.0</v>
      </c>
      <c r="F49" s="43">
        <v>59.0</v>
      </c>
      <c r="G49" s="43">
        <v>35.8</v>
      </c>
      <c r="H49" s="43">
        <v>31.58</v>
      </c>
      <c r="I49" s="43">
        <v>32.66</v>
      </c>
      <c r="J49" s="43">
        <v>34.53</v>
      </c>
      <c r="K49" s="45">
        <v>100.0</v>
      </c>
      <c r="L49" s="45">
        <v>126.5</v>
      </c>
      <c r="M49" s="45">
        <v>130.0</v>
      </c>
      <c r="N49" s="45">
        <v>106.7</v>
      </c>
      <c r="O49" s="45">
        <v>90.58</v>
      </c>
      <c r="P49" s="45">
        <v>90.5</v>
      </c>
      <c r="Q49" s="45">
        <v>87.52</v>
      </c>
      <c r="R49" s="45">
        <v>143.81</v>
      </c>
      <c r="S49" s="45">
        <v>86.9</v>
      </c>
      <c r="T49" s="34">
        <f t="shared" si="9"/>
        <v>85.74</v>
      </c>
      <c r="U49" s="34">
        <f t="shared" si="10"/>
        <v>38.94</v>
      </c>
      <c r="V49" s="35">
        <f t="shared" si="11"/>
        <v>46.8</v>
      </c>
      <c r="W49" s="36">
        <f t="shared" si="12"/>
        <v>124.68</v>
      </c>
    </row>
    <row r="50">
      <c r="A50" s="47" t="s">
        <v>98</v>
      </c>
      <c r="B50" s="42" t="s">
        <v>99</v>
      </c>
      <c r="C50" s="30">
        <v>30.0</v>
      </c>
      <c r="D50" s="31" t="s">
        <v>41</v>
      </c>
      <c r="E50" s="43">
        <v>60.0</v>
      </c>
      <c r="F50" s="43">
        <v>67.0</v>
      </c>
      <c r="G50" s="43">
        <v>365.0</v>
      </c>
      <c r="H50" s="43">
        <v>48.3</v>
      </c>
      <c r="I50" s="43">
        <v>90.9</v>
      </c>
      <c r="J50" s="43">
        <v>160.44</v>
      </c>
      <c r="K50" s="45">
        <v>120.0</v>
      </c>
      <c r="L50" s="45">
        <v>89.0</v>
      </c>
      <c r="M50" s="45"/>
      <c r="N50" s="45"/>
      <c r="O50" s="45"/>
      <c r="P50" s="45"/>
      <c r="Q50" s="45"/>
      <c r="R50" s="45"/>
      <c r="S50" s="45">
        <v>57.28</v>
      </c>
      <c r="T50" s="34">
        <f t="shared" si="9"/>
        <v>117.55</v>
      </c>
      <c r="U50" s="34">
        <f t="shared" si="10"/>
        <v>99.31</v>
      </c>
      <c r="V50" s="35">
        <f t="shared" si="11"/>
        <v>18.24</v>
      </c>
      <c r="W50" s="36">
        <f t="shared" si="12"/>
        <v>216.86</v>
      </c>
    </row>
    <row r="51">
      <c r="A51" s="47" t="s">
        <v>100</v>
      </c>
      <c r="B51" s="42" t="s">
        <v>101</v>
      </c>
      <c r="C51" s="30">
        <v>30.0</v>
      </c>
      <c r="D51" s="31" t="s">
        <v>41</v>
      </c>
      <c r="E51" s="43">
        <v>55.0</v>
      </c>
      <c r="F51" s="43">
        <v>29.0</v>
      </c>
      <c r="G51" s="43">
        <v>42.0</v>
      </c>
      <c r="H51" s="43">
        <v>23.0</v>
      </c>
      <c r="I51" s="43">
        <v>31.9</v>
      </c>
      <c r="J51" s="43">
        <v>37.05</v>
      </c>
      <c r="K51" s="45"/>
      <c r="L51" s="45"/>
      <c r="M51" s="45"/>
      <c r="N51" s="45"/>
      <c r="O51" s="45"/>
      <c r="P51" s="45"/>
      <c r="Q51" s="45"/>
      <c r="R51" s="45"/>
      <c r="S51" s="45">
        <v>26.25</v>
      </c>
      <c r="T51" s="34">
        <f t="shared" si="9"/>
        <v>34.89</v>
      </c>
      <c r="U51" s="34">
        <f t="shared" si="10"/>
        <v>10.95</v>
      </c>
      <c r="V51" s="35">
        <f t="shared" si="11"/>
        <v>23.94</v>
      </c>
      <c r="W51" s="36">
        <f t="shared" si="12"/>
        <v>45.84</v>
      </c>
    </row>
    <row r="52">
      <c r="A52" s="47" t="s">
        <v>102</v>
      </c>
      <c r="B52" s="42" t="s">
        <v>103</v>
      </c>
      <c r="C52" s="30">
        <v>30.0</v>
      </c>
      <c r="D52" s="31" t="s">
        <v>41</v>
      </c>
      <c r="E52" s="33">
        <v>35.0</v>
      </c>
      <c r="F52" s="33">
        <v>18.0</v>
      </c>
      <c r="G52" s="33">
        <v>9.55</v>
      </c>
      <c r="H52" s="33">
        <v>25.39</v>
      </c>
      <c r="I52" s="33">
        <v>31.2</v>
      </c>
      <c r="J52" s="33">
        <v>38.35</v>
      </c>
      <c r="K52" s="48"/>
      <c r="L52" s="48"/>
      <c r="M52" s="48"/>
      <c r="N52" s="48"/>
      <c r="O52" s="48"/>
      <c r="P52" s="48"/>
      <c r="Q52" s="48"/>
      <c r="R52" s="48"/>
      <c r="S52" s="48">
        <v>17.59</v>
      </c>
      <c r="T52" s="34">
        <f t="shared" si="9"/>
        <v>25.01</v>
      </c>
      <c r="U52" s="34">
        <f t="shared" si="10"/>
        <v>10.48</v>
      </c>
      <c r="V52" s="35">
        <f t="shared" si="11"/>
        <v>14.53</v>
      </c>
      <c r="W52" s="36">
        <f t="shared" si="12"/>
        <v>35.49</v>
      </c>
    </row>
    <row r="53">
      <c r="A53" s="38">
        <v>5.0</v>
      </c>
      <c r="B53" s="51" t="s">
        <v>104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40"/>
    </row>
    <row r="54">
      <c r="A54" s="28">
        <v>43835.0</v>
      </c>
      <c r="B54" s="42" t="s">
        <v>105</v>
      </c>
      <c r="C54" s="30">
        <v>10.0</v>
      </c>
      <c r="D54" s="31" t="s">
        <v>41</v>
      </c>
      <c r="E54" s="43">
        <v>75.0</v>
      </c>
      <c r="F54" s="43">
        <v>38.0</v>
      </c>
      <c r="G54" s="43">
        <v>25.5</v>
      </c>
      <c r="H54" s="43">
        <v>49.9</v>
      </c>
      <c r="I54" s="43">
        <v>48.9</v>
      </c>
      <c r="J54" s="43">
        <v>35.1</v>
      </c>
      <c r="K54" s="44"/>
      <c r="L54" s="44"/>
      <c r="M54" s="44"/>
      <c r="N54" s="44"/>
      <c r="O54" s="44"/>
      <c r="P54" s="44"/>
      <c r="Q54" s="44"/>
      <c r="R54" s="44"/>
      <c r="S54" s="45">
        <v>40.58</v>
      </c>
      <c r="T54" s="34">
        <f t="shared" ref="T54:T85" si="13">IF(SUM(E54:S54)&gt;0,ROUND(AVERAGE(E54:S54),2),"")</f>
        <v>44.71</v>
      </c>
      <c r="U54" s="34">
        <f t="shared" ref="U54:U85" si="14">IF(COUNTA(E54:S54)=1,T54,(IF(SUM(E54:S54)&gt;0,ROUND(STDEV(E54:S54),2),"")))</f>
        <v>15.73</v>
      </c>
      <c r="V54" s="35">
        <f t="shared" ref="V54:V85" si="15">IF(SUM(T54:U54)&gt;0,T54-U54,"")</f>
        <v>28.98</v>
      </c>
      <c r="W54" s="36">
        <f t="shared" ref="W54:W85" si="16">IF(SUM(T54:U54)&gt;0,SUM(T54:U54),"")</f>
        <v>60.44</v>
      </c>
    </row>
    <row r="55">
      <c r="A55" s="28">
        <v>43866.0</v>
      </c>
      <c r="B55" s="42" t="s">
        <v>106</v>
      </c>
      <c r="C55" s="30">
        <v>10.0</v>
      </c>
      <c r="D55" s="31" t="s">
        <v>41</v>
      </c>
      <c r="E55" s="43">
        <v>48.0</v>
      </c>
      <c r="F55" s="43">
        <v>31.0</v>
      </c>
      <c r="G55" s="43">
        <v>38.9</v>
      </c>
      <c r="H55" s="43">
        <v>23.01</v>
      </c>
      <c r="I55" s="43">
        <v>30.0</v>
      </c>
      <c r="J55" s="43">
        <v>21.0</v>
      </c>
      <c r="K55" s="44"/>
      <c r="L55" s="44"/>
      <c r="M55" s="44"/>
      <c r="N55" s="44"/>
      <c r="O55" s="44"/>
      <c r="P55" s="44"/>
      <c r="Q55" s="44"/>
      <c r="R55" s="44"/>
      <c r="S55" s="45">
        <v>31.11</v>
      </c>
      <c r="T55" s="34">
        <f t="shared" si="13"/>
        <v>31.86</v>
      </c>
      <c r="U55" s="34">
        <f t="shared" si="14"/>
        <v>9.23</v>
      </c>
      <c r="V55" s="35">
        <f t="shared" si="15"/>
        <v>22.63</v>
      </c>
      <c r="W55" s="36">
        <f t="shared" si="16"/>
        <v>41.09</v>
      </c>
    </row>
    <row r="56">
      <c r="A56" s="28">
        <v>43895.0</v>
      </c>
      <c r="B56" s="42" t="s">
        <v>107</v>
      </c>
      <c r="C56" s="30">
        <v>10.0</v>
      </c>
      <c r="D56" s="31" t="s">
        <v>41</v>
      </c>
      <c r="E56" s="43">
        <v>48.0</v>
      </c>
      <c r="F56" s="43">
        <v>138.0</v>
      </c>
      <c r="G56" s="43">
        <v>265.0</v>
      </c>
      <c r="H56" s="43">
        <v>134.9</v>
      </c>
      <c r="I56" s="43">
        <v>124.99</v>
      </c>
      <c r="J56" s="43">
        <v>194.99</v>
      </c>
      <c r="K56" s="44"/>
      <c r="L56" s="44"/>
      <c r="M56" s="44"/>
      <c r="N56" s="44"/>
      <c r="O56" s="44"/>
      <c r="P56" s="44"/>
      <c r="Q56" s="44"/>
      <c r="R56" s="44"/>
      <c r="S56" s="45">
        <v>144.83</v>
      </c>
      <c r="T56" s="34">
        <f t="shared" si="13"/>
        <v>150.1</v>
      </c>
      <c r="U56" s="34">
        <f t="shared" si="14"/>
        <v>66.68</v>
      </c>
      <c r="V56" s="35">
        <f t="shared" si="15"/>
        <v>83.42</v>
      </c>
      <c r="W56" s="36">
        <f t="shared" si="16"/>
        <v>216.78</v>
      </c>
    </row>
    <row r="57">
      <c r="A57" s="28">
        <v>43926.0</v>
      </c>
      <c r="B57" s="42" t="s">
        <v>108</v>
      </c>
      <c r="C57" s="30">
        <v>10.0</v>
      </c>
      <c r="D57" s="31" t="s">
        <v>41</v>
      </c>
      <c r="E57" s="43">
        <v>130.0</v>
      </c>
      <c r="F57" s="43">
        <v>62.0</v>
      </c>
      <c r="G57" s="43">
        <v>142.5</v>
      </c>
      <c r="H57" s="43">
        <v>142.8</v>
      </c>
      <c r="I57" s="43">
        <v>64.99</v>
      </c>
      <c r="J57" s="43">
        <v>55.0</v>
      </c>
      <c r="K57" s="44"/>
      <c r="L57" s="44"/>
      <c r="M57" s="44"/>
      <c r="N57" s="44"/>
      <c r="O57" s="44"/>
      <c r="P57" s="44"/>
      <c r="Q57" s="44"/>
      <c r="R57" s="44"/>
      <c r="S57" s="45">
        <v>65.5</v>
      </c>
      <c r="T57" s="34">
        <f t="shared" si="13"/>
        <v>94.68</v>
      </c>
      <c r="U57" s="34">
        <f t="shared" si="14"/>
        <v>41.28</v>
      </c>
      <c r="V57" s="35">
        <f t="shared" si="15"/>
        <v>53.4</v>
      </c>
      <c r="W57" s="36">
        <f t="shared" si="16"/>
        <v>135.96</v>
      </c>
    </row>
    <row r="58">
      <c r="A58" s="28">
        <v>43956.0</v>
      </c>
      <c r="B58" s="42" t="s">
        <v>109</v>
      </c>
      <c r="C58" s="30">
        <v>10.0</v>
      </c>
      <c r="D58" s="31" t="s">
        <v>41</v>
      </c>
      <c r="E58" s="43">
        <v>45.0</v>
      </c>
      <c r="F58" s="43">
        <v>38.0</v>
      </c>
      <c r="G58" s="43">
        <v>2.15</v>
      </c>
      <c r="H58" s="43">
        <v>10.11</v>
      </c>
      <c r="I58" s="43">
        <v>2.64</v>
      </c>
      <c r="J58" s="43">
        <v>2.93</v>
      </c>
      <c r="K58" s="44"/>
      <c r="L58" s="44"/>
      <c r="M58" s="44"/>
      <c r="N58" s="44"/>
      <c r="O58" s="44"/>
      <c r="P58" s="44"/>
      <c r="Q58" s="44"/>
      <c r="R58" s="44"/>
      <c r="S58" s="45">
        <v>41.2</v>
      </c>
      <c r="T58" s="34">
        <f t="shared" si="13"/>
        <v>20.29</v>
      </c>
      <c r="U58" s="34">
        <f t="shared" si="14"/>
        <v>20.03</v>
      </c>
      <c r="V58" s="35">
        <f t="shared" si="15"/>
        <v>0.26</v>
      </c>
      <c r="W58" s="36">
        <f t="shared" si="16"/>
        <v>40.32</v>
      </c>
    </row>
    <row r="59">
      <c r="A59" s="28">
        <v>43987.0</v>
      </c>
      <c r="B59" s="42" t="s">
        <v>110</v>
      </c>
      <c r="C59" s="30">
        <v>10.0</v>
      </c>
      <c r="D59" s="46" t="s">
        <v>49</v>
      </c>
      <c r="E59" s="43">
        <v>45.0</v>
      </c>
      <c r="F59" s="43">
        <v>61.0</v>
      </c>
      <c r="G59" s="43">
        <v>8.55</v>
      </c>
      <c r="H59" s="43">
        <v>3.99</v>
      </c>
      <c r="I59" s="43">
        <v>8.97</v>
      </c>
      <c r="J59" s="44"/>
      <c r="K59" s="44"/>
      <c r="L59" s="44"/>
      <c r="M59" s="44"/>
      <c r="N59" s="44"/>
      <c r="O59" s="44"/>
      <c r="P59" s="44"/>
      <c r="Q59" s="44"/>
      <c r="R59" s="44"/>
      <c r="S59" s="45">
        <v>64.28</v>
      </c>
      <c r="T59" s="34">
        <f t="shared" si="13"/>
        <v>31.97</v>
      </c>
      <c r="U59" s="34">
        <f t="shared" si="14"/>
        <v>27.99</v>
      </c>
      <c r="V59" s="35">
        <f t="shared" si="15"/>
        <v>3.98</v>
      </c>
      <c r="W59" s="36">
        <f t="shared" si="16"/>
        <v>59.96</v>
      </c>
    </row>
    <row r="60">
      <c r="A60" s="28">
        <v>44017.0</v>
      </c>
      <c r="B60" s="42" t="s">
        <v>111</v>
      </c>
      <c r="C60" s="30">
        <v>10.0</v>
      </c>
      <c r="D60" s="31" t="s">
        <v>41</v>
      </c>
      <c r="E60" s="43">
        <v>75.0</v>
      </c>
      <c r="F60" s="43">
        <v>47.0</v>
      </c>
      <c r="G60" s="43">
        <v>35.5</v>
      </c>
      <c r="H60" s="43">
        <v>38.99</v>
      </c>
      <c r="I60" s="43">
        <v>99.0</v>
      </c>
      <c r="J60" s="43">
        <v>96.99</v>
      </c>
      <c r="K60" s="44"/>
      <c r="L60" s="44"/>
      <c r="M60" s="44"/>
      <c r="N60" s="44"/>
      <c r="O60" s="44"/>
      <c r="P60" s="44"/>
      <c r="Q60" s="44"/>
      <c r="R60" s="44"/>
      <c r="S60" s="45">
        <v>47.34</v>
      </c>
      <c r="T60" s="34">
        <f t="shared" si="13"/>
        <v>62.83</v>
      </c>
      <c r="U60" s="34">
        <f t="shared" si="14"/>
        <v>27.17</v>
      </c>
      <c r="V60" s="35">
        <f t="shared" si="15"/>
        <v>35.66</v>
      </c>
      <c r="W60" s="36">
        <f t="shared" si="16"/>
        <v>90</v>
      </c>
    </row>
    <row r="61">
      <c r="A61" s="28">
        <v>44048.0</v>
      </c>
      <c r="B61" s="42" t="s">
        <v>112</v>
      </c>
      <c r="C61" s="30">
        <v>10.0</v>
      </c>
      <c r="D61" s="31" t="s">
        <v>41</v>
      </c>
      <c r="E61" s="43">
        <v>310.0</v>
      </c>
      <c r="F61" s="43">
        <v>100.0</v>
      </c>
      <c r="G61" s="43">
        <v>65.5</v>
      </c>
      <c r="H61" s="43">
        <v>99.99</v>
      </c>
      <c r="I61" s="43">
        <v>85.84</v>
      </c>
      <c r="J61" s="43">
        <v>100.0</v>
      </c>
      <c r="K61" s="44"/>
      <c r="L61" s="44"/>
      <c r="M61" s="44"/>
      <c r="N61" s="44"/>
      <c r="O61" s="44"/>
      <c r="P61" s="44"/>
      <c r="Q61" s="44"/>
      <c r="R61" s="44"/>
      <c r="S61" s="45">
        <v>100.23</v>
      </c>
      <c r="T61" s="34">
        <f t="shared" si="13"/>
        <v>123.08</v>
      </c>
      <c r="U61" s="34">
        <f t="shared" si="14"/>
        <v>83.43</v>
      </c>
      <c r="V61" s="35">
        <f t="shared" si="15"/>
        <v>39.65</v>
      </c>
      <c r="W61" s="36">
        <f t="shared" si="16"/>
        <v>206.51</v>
      </c>
    </row>
    <row r="62">
      <c r="A62" s="28">
        <v>44079.0</v>
      </c>
      <c r="B62" s="42" t="s">
        <v>113</v>
      </c>
      <c r="C62" s="30">
        <v>10.0</v>
      </c>
      <c r="D62" s="31" t="s">
        <v>41</v>
      </c>
      <c r="E62" s="43">
        <v>315.0</v>
      </c>
      <c r="F62" s="43">
        <v>120.0</v>
      </c>
      <c r="G62" s="43">
        <v>125.0</v>
      </c>
      <c r="H62" s="43">
        <v>97.0</v>
      </c>
      <c r="I62" s="43">
        <v>149.9</v>
      </c>
      <c r="J62" s="43">
        <v>93.99</v>
      </c>
      <c r="K62" s="44"/>
      <c r="L62" s="44"/>
      <c r="M62" s="44"/>
      <c r="N62" s="44"/>
      <c r="O62" s="44"/>
      <c r="P62" s="44"/>
      <c r="Q62" s="44"/>
      <c r="R62" s="44"/>
      <c r="S62" s="45">
        <v>135.05</v>
      </c>
      <c r="T62" s="34">
        <f t="shared" si="13"/>
        <v>147.99</v>
      </c>
      <c r="U62" s="34">
        <f t="shared" si="14"/>
        <v>76.26</v>
      </c>
      <c r="V62" s="35">
        <f t="shared" si="15"/>
        <v>71.73</v>
      </c>
      <c r="W62" s="36">
        <f t="shared" si="16"/>
        <v>224.25</v>
      </c>
    </row>
    <row r="63">
      <c r="A63" s="28">
        <v>44109.0</v>
      </c>
      <c r="B63" s="42" t="s">
        <v>114</v>
      </c>
      <c r="C63" s="30">
        <v>10.0</v>
      </c>
      <c r="D63" s="31" t="s">
        <v>41</v>
      </c>
      <c r="E63" s="43">
        <v>530.0</v>
      </c>
      <c r="F63" s="43">
        <v>222.0</v>
      </c>
      <c r="G63" s="43">
        <v>286.0</v>
      </c>
      <c r="H63" s="43">
        <v>292.0</v>
      </c>
      <c r="I63" s="43">
        <v>185.99</v>
      </c>
      <c r="J63" s="43">
        <v>402.95</v>
      </c>
      <c r="K63" s="44"/>
      <c r="L63" s="44"/>
      <c r="M63" s="44"/>
      <c r="N63" s="44"/>
      <c r="O63" s="44"/>
      <c r="P63" s="44"/>
      <c r="Q63" s="44"/>
      <c r="R63" s="44"/>
      <c r="S63" s="45">
        <v>216.92</v>
      </c>
      <c r="T63" s="34">
        <f t="shared" si="13"/>
        <v>305.12</v>
      </c>
      <c r="U63" s="34">
        <f t="shared" si="14"/>
        <v>122.17</v>
      </c>
      <c r="V63" s="35">
        <f t="shared" si="15"/>
        <v>182.95</v>
      </c>
      <c r="W63" s="36">
        <f t="shared" si="16"/>
        <v>427.29</v>
      </c>
    </row>
    <row r="64">
      <c r="A64" s="28">
        <v>44140.0</v>
      </c>
      <c r="B64" s="42" t="s">
        <v>115</v>
      </c>
      <c r="C64" s="30">
        <v>10.0</v>
      </c>
      <c r="D64" s="31" t="s">
        <v>41</v>
      </c>
      <c r="E64" s="43">
        <v>23.0</v>
      </c>
      <c r="F64" s="43">
        <v>15.0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5">
        <v>14.02</v>
      </c>
      <c r="T64" s="34">
        <f t="shared" si="13"/>
        <v>17.34</v>
      </c>
      <c r="U64" s="34">
        <f t="shared" si="14"/>
        <v>4.93</v>
      </c>
      <c r="V64" s="35">
        <f t="shared" si="15"/>
        <v>12.41</v>
      </c>
      <c r="W64" s="36">
        <f t="shared" si="16"/>
        <v>22.27</v>
      </c>
    </row>
    <row r="65">
      <c r="A65" s="28">
        <v>44170.0</v>
      </c>
      <c r="B65" s="42" t="s">
        <v>116</v>
      </c>
      <c r="C65" s="30">
        <v>10.0</v>
      </c>
      <c r="D65" s="31" t="s">
        <v>41</v>
      </c>
      <c r="E65" s="43">
        <v>750.0</v>
      </c>
      <c r="F65" s="43">
        <v>270.0</v>
      </c>
      <c r="G65" s="43">
        <v>650.0</v>
      </c>
      <c r="H65" s="43">
        <v>499.0</v>
      </c>
      <c r="I65" s="43">
        <v>449.9</v>
      </c>
      <c r="J65" s="44"/>
      <c r="K65" s="44"/>
      <c r="L65" s="44"/>
      <c r="M65" s="44"/>
      <c r="N65" s="44"/>
      <c r="O65" s="44"/>
      <c r="P65" s="44"/>
      <c r="Q65" s="44"/>
      <c r="R65" s="44"/>
      <c r="S65" s="45">
        <v>118.55</v>
      </c>
      <c r="T65" s="34">
        <f t="shared" si="13"/>
        <v>456.24</v>
      </c>
      <c r="U65" s="34">
        <f t="shared" si="14"/>
        <v>234.28</v>
      </c>
      <c r="V65" s="35">
        <f t="shared" si="15"/>
        <v>221.96</v>
      </c>
      <c r="W65" s="36">
        <f t="shared" si="16"/>
        <v>690.52</v>
      </c>
    </row>
    <row r="66">
      <c r="A66" s="47" t="s">
        <v>117</v>
      </c>
      <c r="B66" s="42" t="s">
        <v>118</v>
      </c>
      <c r="C66" s="30">
        <v>10.0</v>
      </c>
      <c r="D66" s="31" t="s">
        <v>41</v>
      </c>
      <c r="E66" s="43">
        <v>400.0</v>
      </c>
      <c r="F66" s="43">
        <v>89.0</v>
      </c>
      <c r="G66" s="43">
        <v>750.0</v>
      </c>
      <c r="H66" s="43">
        <v>159.99</v>
      </c>
      <c r="I66" s="43">
        <v>190.0</v>
      </c>
      <c r="J66" s="43">
        <v>356.0</v>
      </c>
      <c r="K66" s="44"/>
      <c r="L66" s="44"/>
      <c r="M66" s="44"/>
      <c r="N66" s="44"/>
      <c r="O66" s="44"/>
      <c r="P66" s="44"/>
      <c r="Q66" s="44"/>
      <c r="R66" s="44"/>
      <c r="S66" s="45">
        <v>88.38</v>
      </c>
      <c r="T66" s="34">
        <f t="shared" si="13"/>
        <v>290.48</v>
      </c>
      <c r="U66" s="34">
        <f t="shared" si="14"/>
        <v>236.65</v>
      </c>
      <c r="V66" s="35">
        <f t="shared" si="15"/>
        <v>53.83</v>
      </c>
      <c r="W66" s="36">
        <f t="shared" si="16"/>
        <v>527.13</v>
      </c>
    </row>
    <row r="67">
      <c r="A67" s="47" t="s">
        <v>119</v>
      </c>
      <c r="B67" s="42" t="s">
        <v>120</v>
      </c>
      <c r="C67" s="30">
        <v>10.0</v>
      </c>
      <c r="D67" s="31" t="s">
        <v>41</v>
      </c>
      <c r="E67" s="43">
        <v>230.0</v>
      </c>
      <c r="F67" s="43">
        <v>66.0</v>
      </c>
      <c r="G67" s="43">
        <v>65.0</v>
      </c>
      <c r="H67" s="43">
        <v>37.43</v>
      </c>
      <c r="I67" s="43">
        <v>45.0</v>
      </c>
      <c r="J67" s="43">
        <v>49.9</v>
      </c>
      <c r="K67" s="44"/>
      <c r="L67" s="44"/>
      <c r="M67" s="44"/>
      <c r="N67" s="44"/>
      <c r="O67" s="44"/>
      <c r="P67" s="44"/>
      <c r="Q67" s="44"/>
      <c r="R67" s="44"/>
      <c r="S67" s="45">
        <v>66.22</v>
      </c>
      <c r="T67" s="34">
        <f t="shared" si="13"/>
        <v>79.94</v>
      </c>
      <c r="U67" s="34">
        <f t="shared" si="14"/>
        <v>67.15</v>
      </c>
      <c r="V67" s="35">
        <f t="shared" si="15"/>
        <v>12.79</v>
      </c>
      <c r="W67" s="36">
        <f t="shared" si="16"/>
        <v>147.09</v>
      </c>
    </row>
    <row r="68">
      <c r="A68" s="47" t="s">
        <v>121</v>
      </c>
      <c r="B68" s="42" t="s">
        <v>122</v>
      </c>
      <c r="C68" s="30">
        <v>10.0</v>
      </c>
      <c r="D68" s="31" t="s">
        <v>41</v>
      </c>
      <c r="E68" s="43">
        <v>180.0</v>
      </c>
      <c r="F68" s="43">
        <v>64.0</v>
      </c>
      <c r="G68" s="43">
        <v>72.0</v>
      </c>
      <c r="H68" s="43">
        <v>60.0</v>
      </c>
      <c r="I68" s="43">
        <v>54.99</v>
      </c>
      <c r="J68" s="43">
        <v>80.0</v>
      </c>
      <c r="K68" s="44"/>
      <c r="L68" s="44"/>
      <c r="M68" s="44"/>
      <c r="N68" s="44"/>
      <c r="O68" s="44"/>
      <c r="P68" s="44"/>
      <c r="Q68" s="44"/>
      <c r="R68" s="44"/>
      <c r="S68" s="45">
        <v>64.51</v>
      </c>
      <c r="T68" s="34">
        <f t="shared" si="13"/>
        <v>82.21</v>
      </c>
      <c r="U68" s="34">
        <f t="shared" si="14"/>
        <v>43.88</v>
      </c>
      <c r="V68" s="35">
        <f t="shared" si="15"/>
        <v>38.33</v>
      </c>
      <c r="W68" s="36">
        <f t="shared" si="16"/>
        <v>126.09</v>
      </c>
    </row>
    <row r="69">
      <c r="A69" s="47" t="s">
        <v>123</v>
      </c>
      <c r="B69" s="42" t="s">
        <v>124</v>
      </c>
      <c r="C69" s="30">
        <v>10.0</v>
      </c>
      <c r="D69" s="31" t="s">
        <v>41</v>
      </c>
      <c r="E69" s="43">
        <v>30.0</v>
      </c>
      <c r="F69" s="43">
        <v>20.0</v>
      </c>
      <c r="G69" s="43">
        <v>5.0</v>
      </c>
      <c r="H69" s="43">
        <v>0.34</v>
      </c>
      <c r="I69" s="43">
        <v>0.49</v>
      </c>
      <c r="J69" s="43">
        <v>4.13</v>
      </c>
      <c r="K69" s="44"/>
      <c r="L69" s="44"/>
      <c r="M69" s="44"/>
      <c r="N69" s="44"/>
      <c r="O69" s="44"/>
      <c r="P69" s="44"/>
      <c r="Q69" s="44"/>
      <c r="R69" s="44"/>
      <c r="S69" s="45">
        <v>20.02</v>
      </c>
      <c r="T69" s="34">
        <f t="shared" si="13"/>
        <v>11.43</v>
      </c>
      <c r="U69" s="34">
        <f t="shared" si="14"/>
        <v>11.76</v>
      </c>
      <c r="V69" s="35">
        <f t="shared" si="15"/>
        <v>-0.33</v>
      </c>
      <c r="W69" s="36">
        <f t="shared" si="16"/>
        <v>23.19</v>
      </c>
    </row>
    <row r="70">
      <c r="A70" s="47" t="s">
        <v>125</v>
      </c>
      <c r="B70" s="42" t="s">
        <v>126</v>
      </c>
      <c r="C70" s="30">
        <v>10.0</v>
      </c>
      <c r="D70" s="31" t="s">
        <v>41</v>
      </c>
      <c r="E70" s="43">
        <v>30.0</v>
      </c>
      <c r="F70" s="43">
        <v>14.0</v>
      </c>
      <c r="G70" s="43">
        <v>1.25</v>
      </c>
      <c r="H70" s="43">
        <v>1.5</v>
      </c>
      <c r="I70" s="43">
        <v>1.53</v>
      </c>
      <c r="J70" s="43">
        <v>1.7</v>
      </c>
      <c r="K70" s="44"/>
      <c r="L70" s="44"/>
      <c r="M70" s="44"/>
      <c r="N70" s="44"/>
      <c r="O70" s="44"/>
      <c r="P70" s="44"/>
      <c r="Q70" s="44"/>
      <c r="R70" s="44"/>
      <c r="S70" s="45">
        <v>13.96</v>
      </c>
      <c r="T70" s="34">
        <f t="shared" si="13"/>
        <v>9.13</v>
      </c>
      <c r="U70" s="34">
        <f t="shared" si="14"/>
        <v>10.92</v>
      </c>
      <c r="V70" s="35">
        <f t="shared" si="15"/>
        <v>-1.79</v>
      </c>
      <c r="W70" s="36">
        <f t="shared" si="16"/>
        <v>20.05</v>
      </c>
    </row>
    <row r="71">
      <c r="A71" s="47" t="s">
        <v>127</v>
      </c>
      <c r="B71" s="42" t="s">
        <v>128</v>
      </c>
      <c r="C71" s="30">
        <v>10.0</v>
      </c>
      <c r="D71" s="31" t="s">
        <v>41</v>
      </c>
      <c r="E71" s="43">
        <v>430.0</v>
      </c>
      <c r="F71" s="43">
        <v>270.0</v>
      </c>
      <c r="G71" s="43">
        <v>180.0</v>
      </c>
      <c r="H71" s="43">
        <v>261.0</v>
      </c>
      <c r="I71" s="43">
        <v>339.89</v>
      </c>
      <c r="J71" s="43">
        <v>135.26</v>
      </c>
      <c r="K71" s="44"/>
      <c r="L71" s="44"/>
      <c r="M71" s="44"/>
      <c r="N71" s="44"/>
      <c r="O71" s="44"/>
      <c r="P71" s="44"/>
      <c r="Q71" s="44"/>
      <c r="R71" s="44"/>
      <c r="S71" s="45">
        <v>278.3</v>
      </c>
      <c r="T71" s="34">
        <f t="shared" si="13"/>
        <v>270.64</v>
      </c>
      <c r="U71" s="34">
        <f t="shared" si="14"/>
        <v>97.37</v>
      </c>
      <c r="V71" s="35">
        <f t="shared" si="15"/>
        <v>173.27</v>
      </c>
      <c r="W71" s="36">
        <f t="shared" si="16"/>
        <v>368.01</v>
      </c>
    </row>
    <row r="72">
      <c r="A72" s="47" t="s">
        <v>129</v>
      </c>
      <c r="B72" s="42" t="s">
        <v>130</v>
      </c>
      <c r="C72" s="30">
        <v>10.0</v>
      </c>
      <c r="D72" s="31" t="s">
        <v>41</v>
      </c>
      <c r="E72" s="43">
        <v>70.0</v>
      </c>
      <c r="F72" s="43">
        <v>27.0</v>
      </c>
      <c r="G72" s="43">
        <v>65.5</v>
      </c>
      <c r="H72" s="43">
        <v>12.25</v>
      </c>
      <c r="I72" s="43">
        <v>40.47</v>
      </c>
      <c r="J72" s="43">
        <v>54.45</v>
      </c>
      <c r="K72" s="44"/>
      <c r="L72" s="44"/>
      <c r="M72" s="44"/>
      <c r="N72" s="44"/>
      <c r="O72" s="44"/>
      <c r="P72" s="44"/>
      <c r="Q72" s="44"/>
      <c r="R72" s="44"/>
      <c r="S72" s="45">
        <v>27.41</v>
      </c>
      <c r="T72" s="34">
        <f t="shared" si="13"/>
        <v>42.44</v>
      </c>
      <c r="U72" s="34">
        <f t="shared" si="14"/>
        <v>21.66</v>
      </c>
      <c r="V72" s="35">
        <f t="shared" si="15"/>
        <v>20.78</v>
      </c>
      <c r="W72" s="36">
        <f t="shared" si="16"/>
        <v>64.1</v>
      </c>
    </row>
    <row r="73">
      <c r="A73" s="47" t="s">
        <v>131</v>
      </c>
      <c r="B73" s="42" t="s">
        <v>132</v>
      </c>
      <c r="C73" s="30">
        <v>10.0</v>
      </c>
      <c r="D73" s="31" t="s">
        <v>41</v>
      </c>
      <c r="E73" s="43">
        <v>170.0</v>
      </c>
      <c r="F73" s="43">
        <v>81.0</v>
      </c>
      <c r="G73" s="43">
        <v>55.0</v>
      </c>
      <c r="H73" s="43">
        <v>13.8</v>
      </c>
      <c r="I73" s="43">
        <v>63.25</v>
      </c>
      <c r="J73" s="43"/>
      <c r="K73" s="44"/>
      <c r="L73" s="44"/>
      <c r="M73" s="44"/>
      <c r="N73" s="44"/>
      <c r="O73" s="44"/>
      <c r="P73" s="44"/>
      <c r="Q73" s="44"/>
      <c r="R73" s="44"/>
      <c r="S73" s="45">
        <v>81.98</v>
      </c>
      <c r="T73" s="34">
        <f t="shared" si="13"/>
        <v>77.51</v>
      </c>
      <c r="U73" s="34">
        <f t="shared" si="14"/>
        <v>51.68</v>
      </c>
      <c r="V73" s="35">
        <f t="shared" si="15"/>
        <v>25.83</v>
      </c>
      <c r="W73" s="36">
        <f t="shared" si="16"/>
        <v>129.19</v>
      </c>
    </row>
    <row r="74">
      <c r="A74" s="47" t="s">
        <v>133</v>
      </c>
      <c r="B74" s="42" t="s">
        <v>134</v>
      </c>
      <c r="C74" s="30">
        <v>10.0</v>
      </c>
      <c r="D74" s="31" t="s">
        <v>41</v>
      </c>
      <c r="E74" s="43">
        <v>50.0</v>
      </c>
      <c r="F74" s="43">
        <v>38.0</v>
      </c>
      <c r="G74" s="43">
        <v>15.0</v>
      </c>
      <c r="H74" s="43">
        <v>60.0</v>
      </c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5">
        <v>38.19</v>
      </c>
      <c r="T74" s="34">
        <f t="shared" si="13"/>
        <v>40.24</v>
      </c>
      <c r="U74" s="34">
        <f t="shared" si="14"/>
        <v>16.82</v>
      </c>
      <c r="V74" s="35">
        <f t="shared" si="15"/>
        <v>23.42</v>
      </c>
      <c r="W74" s="36">
        <f t="shared" si="16"/>
        <v>57.06</v>
      </c>
    </row>
    <row r="75">
      <c r="A75" s="47" t="s">
        <v>135</v>
      </c>
      <c r="B75" s="42" t="s">
        <v>136</v>
      </c>
      <c r="C75" s="30">
        <v>10.0</v>
      </c>
      <c r="D75" s="31" t="s">
        <v>41</v>
      </c>
      <c r="E75" s="43">
        <v>180.0</v>
      </c>
      <c r="F75" s="43">
        <v>35.0</v>
      </c>
      <c r="G75" s="43">
        <v>18.5</v>
      </c>
      <c r="H75" s="43">
        <v>41.0</v>
      </c>
      <c r="I75" s="43">
        <v>72.67</v>
      </c>
      <c r="J75" s="43">
        <v>59.99</v>
      </c>
      <c r="K75" s="44"/>
      <c r="L75" s="44"/>
      <c r="M75" s="44"/>
      <c r="N75" s="44"/>
      <c r="O75" s="44"/>
      <c r="P75" s="44"/>
      <c r="Q75" s="44"/>
      <c r="R75" s="44"/>
      <c r="S75" s="45">
        <v>35.31</v>
      </c>
      <c r="T75" s="34">
        <f t="shared" si="13"/>
        <v>63.21</v>
      </c>
      <c r="U75" s="34">
        <f t="shared" si="14"/>
        <v>54.48</v>
      </c>
      <c r="V75" s="35">
        <f t="shared" si="15"/>
        <v>8.73</v>
      </c>
      <c r="W75" s="36">
        <f t="shared" si="16"/>
        <v>117.69</v>
      </c>
    </row>
    <row r="76">
      <c r="A76" s="47" t="s">
        <v>137</v>
      </c>
      <c r="B76" s="42" t="s">
        <v>138</v>
      </c>
      <c r="C76" s="30">
        <v>10.0</v>
      </c>
      <c r="D76" s="31" t="s">
        <v>41</v>
      </c>
      <c r="E76" s="43">
        <v>35.0</v>
      </c>
      <c r="F76" s="43">
        <v>15.0</v>
      </c>
      <c r="G76" s="44"/>
      <c r="H76" s="43">
        <v>5.44</v>
      </c>
      <c r="I76" s="43">
        <v>5.17</v>
      </c>
      <c r="J76" s="44"/>
      <c r="K76" s="44"/>
      <c r="L76" s="44"/>
      <c r="M76" s="44"/>
      <c r="N76" s="44"/>
      <c r="O76" s="44"/>
      <c r="P76" s="44"/>
      <c r="Q76" s="44"/>
      <c r="R76" s="44"/>
      <c r="S76" s="45">
        <v>14.7</v>
      </c>
      <c r="T76" s="34">
        <f t="shared" si="13"/>
        <v>15.06</v>
      </c>
      <c r="U76" s="34">
        <f t="shared" si="14"/>
        <v>12.13</v>
      </c>
      <c r="V76" s="35">
        <f t="shared" si="15"/>
        <v>2.93</v>
      </c>
      <c r="W76" s="36">
        <f t="shared" si="16"/>
        <v>27.19</v>
      </c>
    </row>
    <row r="77">
      <c r="A77" s="47" t="s">
        <v>139</v>
      </c>
      <c r="B77" s="42" t="s">
        <v>140</v>
      </c>
      <c r="C77" s="30">
        <v>10.0</v>
      </c>
      <c r="D77" s="31" t="s">
        <v>41</v>
      </c>
      <c r="E77" s="43">
        <v>190.0</v>
      </c>
      <c r="F77" s="43">
        <v>76.0</v>
      </c>
      <c r="G77" s="44"/>
      <c r="H77" s="43">
        <v>109.99</v>
      </c>
      <c r="I77" s="43">
        <v>95.55</v>
      </c>
      <c r="J77" s="43">
        <v>86.99</v>
      </c>
      <c r="K77" s="44"/>
      <c r="L77" s="44"/>
      <c r="M77" s="44"/>
      <c r="N77" s="44"/>
      <c r="O77" s="44"/>
      <c r="P77" s="44"/>
      <c r="Q77" s="44"/>
      <c r="R77" s="44"/>
      <c r="S77" s="45">
        <v>76.24</v>
      </c>
      <c r="T77" s="34">
        <f t="shared" si="13"/>
        <v>105.8</v>
      </c>
      <c r="U77" s="34">
        <f t="shared" si="14"/>
        <v>43.19</v>
      </c>
      <c r="V77" s="35">
        <f t="shared" si="15"/>
        <v>62.61</v>
      </c>
      <c r="W77" s="36">
        <f t="shared" si="16"/>
        <v>148.99</v>
      </c>
    </row>
    <row r="78">
      <c r="A78" s="47" t="s">
        <v>141</v>
      </c>
      <c r="B78" s="42" t="s">
        <v>142</v>
      </c>
      <c r="C78" s="30">
        <v>10.0</v>
      </c>
      <c r="D78" s="31" t="s">
        <v>41</v>
      </c>
      <c r="E78" s="43">
        <v>70.0</v>
      </c>
      <c r="F78" s="43">
        <v>50.0</v>
      </c>
      <c r="G78" s="43">
        <v>25.2</v>
      </c>
      <c r="H78" s="43">
        <v>18.25</v>
      </c>
      <c r="I78" s="43">
        <v>18.8</v>
      </c>
      <c r="J78" s="43">
        <v>19.6</v>
      </c>
      <c r="K78" s="44"/>
      <c r="L78" s="44"/>
      <c r="M78" s="44"/>
      <c r="N78" s="44"/>
      <c r="O78" s="44"/>
      <c r="P78" s="44"/>
      <c r="Q78" s="44"/>
      <c r="R78" s="44"/>
      <c r="S78" s="45">
        <v>43.13</v>
      </c>
      <c r="T78" s="34">
        <f t="shared" si="13"/>
        <v>35</v>
      </c>
      <c r="U78" s="34">
        <f t="shared" si="14"/>
        <v>19.97</v>
      </c>
      <c r="V78" s="35">
        <f t="shared" si="15"/>
        <v>15.03</v>
      </c>
      <c r="W78" s="36">
        <f t="shared" si="16"/>
        <v>54.97</v>
      </c>
    </row>
    <row r="79">
      <c r="A79" s="47" t="s">
        <v>143</v>
      </c>
      <c r="B79" s="42" t="s">
        <v>144</v>
      </c>
      <c r="C79" s="30">
        <v>10.0</v>
      </c>
      <c r="D79" s="31" t="s">
        <v>41</v>
      </c>
      <c r="E79" s="43">
        <v>1700.0</v>
      </c>
      <c r="F79" s="43">
        <v>900.0</v>
      </c>
      <c r="G79" s="44"/>
      <c r="H79" s="43">
        <v>565.9</v>
      </c>
      <c r="I79" s="43">
        <v>850.76</v>
      </c>
      <c r="J79" s="43">
        <v>874.99</v>
      </c>
      <c r="K79" s="44"/>
      <c r="L79" s="44"/>
      <c r="M79" s="44"/>
      <c r="N79" s="44"/>
      <c r="O79" s="44"/>
      <c r="P79" s="44"/>
      <c r="Q79" s="44"/>
      <c r="R79" s="44"/>
      <c r="S79" s="160"/>
      <c r="T79" s="34">
        <f t="shared" si="13"/>
        <v>978.33</v>
      </c>
      <c r="U79" s="34">
        <f t="shared" si="14"/>
        <v>425.44</v>
      </c>
      <c r="V79" s="35">
        <f t="shared" si="15"/>
        <v>552.89</v>
      </c>
      <c r="W79" s="36">
        <f t="shared" si="16"/>
        <v>1403.77</v>
      </c>
    </row>
    <row r="80">
      <c r="A80" s="47" t="s">
        <v>145</v>
      </c>
      <c r="B80" s="42" t="s">
        <v>146</v>
      </c>
      <c r="C80" s="30">
        <v>10.0</v>
      </c>
      <c r="D80" s="31" t="s">
        <v>41</v>
      </c>
      <c r="E80" s="43">
        <v>130.0</v>
      </c>
      <c r="F80" s="43">
        <v>58.0</v>
      </c>
      <c r="G80" s="44"/>
      <c r="H80" s="43">
        <v>199.0</v>
      </c>
      <c r="I80" s="43">
        <v>159.1</v>
      </c>
      <c r="J80" s="44"/>
      <c r="K80" s="44"/>
      <c r="L80" s="44"/>
      <c r="M80" s="44"/>
      <c r="N80" s="44"/>
      <c r="O80" s="44"/>
      <c r="P80" s="44"/>
      <c r="Q80" s="44"/>
      <c r="R80" s="44"/>
      <c r="S80" s="45">
        <v>58.02</v>
      </c>
      <c r="T80" s="34">
        <f t="shared" si="13"/>
        <v>120.82</v>
      </c>
      <c r="U80" s="34">
        <f t="shared" si="14"/>
        <v>62.35</v>
      </c>
      <c r="V80" s="35">
        <f t="shared" si="15"/>
        <v>58.47</v>
      </c>
      <c r="W80" s="36">
        <f t="shared" si="16"/>
        <v>183.17</v>
      </c>
    </row>
    <row r="81">
      <c r="A81" s="47" t="s">
        <v>147</v>
      </c>
      <c r="B81" s="42" t="s">
        <v>148</v>
      </c>
      <c r="C81" s="30">
        <v>10.0</v>
      </c>
      <c r="D81" s="31" t="s">
        <v>41</v>
      </c>
      <c r="E81" s="43">
        <v>230.0</v>
      </c>
      <c r="F81" s="43">
        <v>128.0</v>
      </c>
      <c r="G81" s="44"/>
      <c r="H81" s="43">
        <v>125.0</v>
      </c>
      <c r="I81" s="43">
        <v>103.8</v>
      </c>
      <c r="J81" s="43">
        <v>109.26</v>
      </c>
      <c r="K81" s="44"/>
      <c r="L81" s="44"/>
      <c r="M81" s="44"/>
      <c r="N81" s="44"/>
      <c r="O81" s="44"/>
      <c r="P81" s="44"/>
      <c r="Q81" s="44"/>
      <c r="R81" s="44"/>
      <c r="S81" s="45">
        <v>128.54</v>
      </c>
      <c r="T81" s="34">
        <f t="shared" si="13"/>
        <v>137.43</v>
      </c>
      <c r="U81" s="34">
        <f t="shared" si="14"/>
        <v>46.51</v>
      </c>
      <c r="V81" s="35">
        <f t="shared" si="15"/>
        <v>90.92</v>
      </c>
      <c r="W81" s="36">
        <f t="shared" si="16"/>
        <v>183.94</v>
      </c>
    </row>
    <row r="82">
      <c r="A82" s="47" t="s">
        <v>149</v>
      </c>
      <c r="B82" s="42" t="s">
        <v>150</v>
      </c>
      <c r="C82" s="30">
        <v>10.0</v>
      </c>
      <c r="D82" s="31" t="s">
        <v>41</v>
      </c>
      <c r="E82" s="43">
        <v>140.0</v>
      </c>
      <c r="F82" s="43">
        <v>98.0</v>
      </c>
      <c r="G82" s="44"/>
      <c r="H82" s="43">
        <v>74.99</v>
      </c>
      <c r="I82" s="43">
        <v>133.96</v>
      </c>
      <c r="J82" s="43">
        <v>90.0</v>
      </c>
      <c r="K82" s="44"/>
      <c r="L82" s="44"/>
      <c r="M82" s="44"/>
      <c r="N82" s="44"/>
      <c r="O82" s="44"/>
      <c r="P82" s="44"/>
      <c r="Q82" s="44"/>
      <c r="R82" s="44"/>
      <c r="S82" s="45">
        <v>98.08</v>
      </c>
      <c r="T82" s="34">
        <f t="shared" si="13"/>
        <v>105.84</v>
      </c>
      <c r="U82" s="34">
        <f t="shared" si="14"/>
        <v>25.62</v>
      </c>
      <c r="V82" s="35">
        <f t="shared" si="15"/>
        <v>80.22</v>
      </c>
      <c r="W82" s="36">
        <f t="shared" si="16"/>
        <v>131.46</v>
      </c>
    </row>
    <row r="83">
      <c r="A83" s="47" t="s">
        <v>151</v>
      </c>
      <c r="B83" s="42" t="s">
        <v>152</v>
      </c>
      <c r="C83" s="30">
        <v>10.0</v>
      </c>
      <c r="D83" s="31" t="s">
        <v>41</v>
      </c>
      <c r="E83" s="43">
        <v>630.0</v>
      </c>
      <c r="F83" s="43">
        <v>370.0</v>
      </c>
      <c r="G83" s="43">
        <v>380.0</v>
      </c>
      <c r="H83" s="43">
        <v>195.69</v>
      </c>
      <c r="I83" s="43">
        <v>294.16</v>
      </c>
      <c r="J83" s="43">
        <v>488.0</v>
      </c>
      <c r="K83" s="44"/>
      <c r="L83" s="44"/>
      <c r="M83" s="44"/>
      <c r="N83" s="44"/>
      <c r="O83" s="44"/>
      <c r="P83" s="44"/>
      <c r="Q83" s="44"/>
      <c r="R83" s="44"/>
      <c r="S83" s="45">
        <v>362.61</v>
      </c>
      <c r="T83" s="34">
        <f t="shared" si="13"/>
        <v>388.64</v>
      </c>
      <c r="U83" s="34">
        <f t="shared" si="14"/>
        <v>138.67</v>
      </c>
      <c r="V83" s="35">
        <f t="shared" si="15"/>
        <v>249.97</v>
      </c>
      <c r="W83" s="36">
        <f t="shared" si="16"/>
        <v>527.31</v>
      </c>
    </row>
    <row r="84">
      <c r="A84" s="149" t="s">
        <v>153</v>
      </c>
      <c r="B84" s="42" t="s">
        <v>154</v>
      </c>
      <c r="C84" s="30">
        <v>10.0</v>
      </c>
      <c r="D84" s="31" t="s">
        <v>41</v>
      </c>
      <c r="E84" s="43">
        <v>98.0</v>
      </c>
      <c r="F84" s="43">
        <v>70.0</v>
      </c>
      <c r="G84" s="43">
        <v>45.0</v>
      </c>
      <c r="H84" s="43">
        <v>79.99</v>
      </c>
      <c r="I84" s="43">
        <v>49.9</v>
      </c>
      <c r="J84" s="43">
        <v>68.0</v>
      </c>
      <c r="K84" s="44"/>
      <c r="L84" s="44"/>
      <c r="M84" s="44"/>
      <c r="N84" s="44"/>
      <c r="O84" s="44"/>
      <c r="P84" s="44"/>
      <c r="Q84" s="44"/>
      <c r="R84" s="44"/>
      <c r="S84" s="45">
        <v>69.03</v>
      </c>
      <c r="T84" s="34">
        <f t="shared" si="13"/>
        <v>68.56</v>
      </c>
      <c r="U84" s="34">
        <f t="shared" si="14"/>
        <v>17.81</v>
      </c>
      <c r="V84" s="35">
        <f t="shared" si="15"/>
        <v>50.75</v>
      </c>
      <c r="W84" s="36">
        <f t="shared" si="16"/>
        <v>86.37</v>
      </c>
    </row>
    <row r="85">
      <c r="A85" s="175">
        <v>6.0</v>
      </c>
      <c r="B85" s="54" t="s">
        <v>155</v>
      </c>
      <c r="C85" s="55">
        <v>261.0</v>
      </c>
      <c r="D85" s="56" t="s">
        <v>41</v>
      </c>
      <c r="E85" s="57">
        <v>345.0</v>
      </c>
      <c r="F85" s="57">
        <v>188.0</v>
      </c>
      <c r="G85" s="57">
        <v>285.0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9">
        <v>188.39</v>
      </c>
      <c r="T85" s="60">
        <f t="shared" si="13"/>
        <v>251.6</v>
      </c>
      <c r="U85" s="60">
        <f t="shared" si="14"/>
        <v>77.2</v>
      </c>
      <c r="V85" s="61">
        <f t="shared" si="15"/>
        <v>174.4</v>
      </c>
      <c r="W85" s="62">
        <f t="shared" si="16"/>
        <v>328.8</v>
      </c>
    </row>
    <row r="86" ht="12.75" customHeight="1">
      <c r="A86" s="64"/>
      <c r="B86" s="150"/>
      <c r="C86" s="66"/>
      <c r="D86" s="66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68"/>
      <c r="T86" s="151"/>
      <c r="U86" s="151"/>
      <c r="V86" s="151"/>
      <c r="W86" s="151"/>
    </row>
    <row r="87" ht="12.75" customHeight="1">
      <c r="A87" s="64"/>
      <c r="B87" s="150"/>
      <c r="C87" s="66"/>
      <c r="D87" s="66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</row>
    <row r="88" ht="12.75" customHeight="1">
      <c r="A88" s="69" t="str">
        <f t="shared" ref="A88:S88" si="17">IF(A1="","",A1)</f>
        <v/>
      </c>
      <c r="B88" s="70" t="str">
        <f t="shared" si="17"/>
        <v/>
      </c>
      <c r="C88" s="71" t="str">
        <f t="shared" si="17"/>
        <v/>
      </c>
      <c r="D88" s="72" t="str">
        <f t="shared" si="17"/>
        <v/>
      </c>
      <c r="E88" s="7" t="str">
        <f t="shared" si="17"/>
        <v/>
      </c>
      <c r="F88" s="7" t="str">
        <f t="shared" si="17"/>
        <v/>
      </c>
      <c r="G88" s="7" t="str">
        <f t="shared" si="17"/>
        <v/>
      </c>
      <c r="H88" s="7" t="str">
        <f t="shared" si="17"/>
        <v/>
      </c>
      <c r="I88" s="7" t="str">
        <f t="shared" si="17"/>
        <v/>
      </c>
      <c r="J88" s="7" t="str">
        <f t="shared" si="17"/>
        <v/>
      </c>
      <c r="K88" s="7" t="str">
        <f t="shared" si="17"/>
        <v/>
      </c>
      <c r="L88" s="7" t="str">
        <f t="shared" si="17"/>
        <v/>
      </c>
      <c r="M88" s="7" t="str">
        <f t="shared" si="17"/>
        <v/>
      </c>
      <c r="N88" s="7" t="str">
        <f t="shared" si="17"/>
        <v/>
      </c>
      <c r="O88" s="7" t="str">
        <f t="shared" si="17"/>
        <v/>
      </c>
      <c r="P88" s="7" t="str">
        <f t="shared" si="17"/>
        <v/>
      </c>
      <c r="Q88" s="7" t="str">
        <f t="shared" si="17"/>
        <v/>
      </c>
      <c r="R88" s="7" t="str">
        <f t="shared" si="17"/>
        <v/>
      </c>
      <c r="S88" s="7" t="str">
        <f t="shared" si="17"/>
        <v/>
      </c>
      <c r="T88" s="73"/>
      <c r="U88" s="74"/>
      <c r="V88" s="73"/>
      <c r="W88" s="74"/>
    </row>
    <row r="89" ht="26.25" customHeight="1">
      <c r="A89" s="76" t="str">
        <f t="shared" ref="A89:S89" si="18">IF(A2="","",A2)</f>
        <v>Item</v>
      </c>
      <c r="B89" s="76" t="str">
        <f t="shared" si="18"/>
        <v>Descrição</v>
      </c>
      <c r="C89" s="76" t="str">
        <f t="shared" si="18"/>
        <v>Qtde</v>
      </c>
      <c r="D89" s="76" t="str">
        <f t="shared" si="18"/>
        <v>Unidade</v>
      </c>
      <c r="E89" s="76" t="str">
        <f t="shared" si="18"/>
        <v>GH</v>
      </c>
      <c r="F89" s="76" t="str">
        <f t="shared" si="18"/>
        <v>Monar</v>
      </c>
      <c r="G89" s="76" t="str">
        <f t="shared" si="18"/>
        <v>SRV</v>
      </c>
      <c r="H89" s="76" t="str">
        <f t="shared" si="18"/>
        <v>Internet 1 </v>
      </c>
      <c r="I89" s="76" t="str">
        <f t="shared" si="18"/>
        <v>Internet 2</v>
      </c>
      <c r="J89" s="76" t="str">
        <f t="shared" si="18"/>
        <v>Internet 3</v>
      </c>
      <c r="K89" s="76" t="str">
        <f t="shared" si="18"/>
        <v>BP1</v>
      </c>
      <c r="L89" s="76" t="str">
        <f t="shared" si="18"/>
        <v>BP2</v>
      </c>
      <c r="M89" s="76" t="str">
        <f t="shared" si="18"/>
        <v>BP3</v>
      </c>
      <c r="N89" s="76" t="str">
        <f t="shared" si="18"/>
        <v>BP4</v>
      </c>
      <c r="O89" s="76" t="str">
        <f t="shared" si="18"/>
        <v>BP5</v>
      </c>
      <c r="P89" s="76" t="str">
        <f t="shared" si="18"/>
        <v>BP6</v>
      </c>
      <c r="Q89" s="76" t="str">
        <f t="shared" si="18"/>
        <v>BP7</v>
      </c>
      <c r="R89" s="76" t="str">
        <f t="shared" si="18"/>
        <v>BP8</v>
      </c>
      <c r="S89" s="77" t="str">
        <f t="shared" si="18"/>
        <v>Ata 015/2019</v>
      </c>
      <c r="T89" s="78" t="s">
        <v>156</v>
      </c>
      <c r="U89" s="79"/>
      <c r="V89" s="78"/>
      <c r="W89" s="79"/>
    </row>
    <row r="90" ht="12.75" customHeight="1">
      <c r="A90" s="80"/>
      <c r="B90" s="81"/>
      <c r="C90" s="82"/>
      <c r="D90" s="83"/>
      <c r="E90" s="12" t="str">
        <f t="shared" ref="E90:S90" si="19">IF(E3="","",E3)</f>
        <v/>
      </c>
      <c r="F90" s="12" t="str">
        <f t="shared" si="19"/>
        <v/>
      </c>
      <c r="G90" s="12" t="str">
        <f t="shared" si="19"/>
        <v/>
      </c>
      <c r="H90" s="12" t="str">
        <f t="shared" si="19"/>
        <v/>
      </c>
      <c r="I90" s="12" t="str">
        <f t="shared" si="19"/>
        <v/>
      </c>
      <c r="J90" s="12" t="str">
        <f t="shared" si="19"/>
        <v/>
      </c>
      <c r="K90" s="12" t="str">
        <f t="shared" si="19"/>
        <v/>
      </c>
      <c r="L90" s="12" t="str">
        <f t="shared" si="19"/>
        <v/>
      </c>
      <c r="M90" s="12" t="str">
        <f t="shared" si="19"/>
        <v/>
      </c>
      <c r="N90" s="12" t="str">
        <f t="shared" si="19"/>
        <v/>
      </c>
      <c r="O90" s="12" t="str">
        <f t="shared" si="19"/>
        <v/>
      </c>
      <c r="P90" s="12" t="str">
        <f t="shared" si="19"/>
        <v/>
      </c>
      <c r="Q90" s="12" t="str">
        <f t="shared" si="19"/>
        <v/>
      </c>
      <c r="R90" s="12" t="str">
        <f t="shared" si="19"/>
        <v/>
      </c>
      <c r="S90" s="12" t="str">
        <f t="shared" si="19"/>
        <v/>
      </c>
      <c r="T90" s="78" t="s">
        <v>157</v>
      </c>
      <c r="U90" s="79"/>
      <c r="V90" s="78" t="s">
        <v>158</v>
      </c>
      <c r="W90" s="79"/>
    </row>
    <row r="91" ht="12.75" customHeight="1">
      <c r="A91" s="84"/>
      <c r="B91" s="85"/>
      <c r="C91" s="86"/>
      <c r="D91" s="87"/>
      <c r="E91" s="21" t="str">
        <f t="shared" ref="E91:S91" si="20">IF(E4="","",E4)</f>
        <v/>
      </c>
      <c r="F91" s="21" t="str">
        <f t="shared" si="20"/>
        <v/>
      </c>
      <c r="G91" s="21" t="str">
        <f t="shared" si="20"/>
        <v/>
      </c>
      <c r="H91" s="21" t="str">
        <f t="shared" si="20"/>
        <v/>
      </c>
      <c r="I91" s="21" t="str">
        <f t="shared" si="20"/>
        <v/>
      </c>
      <c r="J91" s="21" t="str">
        <f t="shared" si="20"/>
        <v/>
      </c>
      <c r="K91" s="21" t="str">
        <f t="shared" si="20"/>
        <v/>
      </c>
      <c r="L91" s="21" t="str">
        <f t="shared" si="20"/>
        <v/>
      </c>
      <c r="M91" s="21" t="str">
        <f t="shared" si="20"/>
        <v/>
      </c>
      <c r="N91" s="21" t="str">
        <f t="shared" si="20"/>
        <v/>
      </c>
      <c r="O91" s="21" t="str">
        <f t="shared" si="20"/>
        <v/>
      </c>
      <c r="P91" s="21" t="str">
        <f t="shared" si="20"/>
        <v/>
      </c>
      <c r="Q91" s="21" t="str">
        <f t="shared" si="20"/>
        <v/>
      </c>
      <c r="R91" s="21" t="str">
        <f t="shared" si="20"/>
        <v/>
      </c>
      <c r="S91" s="21" t="str">
        <f t="shared" si="20"/>
        <v/>
      </c>
      <c r="T91" s="88"/>
      <c r="U91" s="89"/>
      <c r="V91" s="88"/>
      <c r="W91" s="89"/>
    </row>
    <row r="92" ht="12.75" customHeight="1">
      <c r="A92" s="90">
        <f t="shared" ref="A92:A172" si="21">A5</f>
        <v>1</v>
      </c>
      <c r="B92" s="91" t="str">
        <f t="shared" ref="B92:B172" si="22">IF(B5="","",B5)</f>
        <v>Manutenção Preventiva – Tipo Split</v>
      </c>
      <c r="C92" s="92" t="str">
        <f>C5</f>
        <v/>
      </c>
      <c r="D92" s="93"/>
      <c r="E92" s="152" t="str">
        <f>IF('Circunscrição I'!E5&gt;0,IF(AND('Circunscrição I'!$U5&lt;='Circunscrição I'!E5,'Circunscrição I'!E5&lt;='Circunscrição I'!$V5),'Circunscrição I'!E5,"excluído*"),"")</f>
        <v/>
      </c>
      <c r="F92" s="152"/>
      <c r="G92" s="152" t="str">
        <f>IF('Circunscrição I'!F5&gt;0,IF(AND('Circunscrição I'!$U5&lt;='Circunscrição I'!F5,'Circunscrição I'!F5&lt;='Circunscrição I'!$V5),'Circunscrição I'!F5,"excluído*"),"")</f>
        <v/>
      </c>
      <c r="H92" s="152" t="str">
        <f>IF('Circunscrição I'!G5&gt;0,IF(AND('Circunscrição I'!$U5&lt;='Circunscrição I'!G5,'Circunscrição I'!G5&lt;='Circunscrição I'!$V5),'Circunscrição I'!G5,"excluído*"),"")</f>
        <v/>
      </c>
      <c r="I92" s="152" t="str">
        <f>IF('Circunscrição I'!H5&gt;0,IF(AND('Circunscrição I'!$U5&lt;='Circunscrição I'!H5,'Circunscrição I'!H5&lt;='Circunscrição I'!$V5),'Circunscrição I'!H5,"excluído*"),"")</f>
        <v/>
      </c>
      <c r="J92" s="152" t="str">
        <f>IF('Circunscrição I'!I5&gt;0,IF(AND('Circunscrição I'!$U5&lt;='Circunscrição I'!I5,'Circunscrição I'!I5&lt;='Circunscrição I'!$V5),'Circunscrição I'!I5,"excluído*"),"")</f>
        <v/>
      </c>
      <c r="K92" s="152" t="str">
        <f>IF('Circunscrição I'!J5&gt;0,IF(AND('Circunscrição I'!$U5&lt;='Circunscrição I'!J5,'Circunscrição I'!J5&lt;='Circunscrição I'!$V5),'Circunscrição I'!J5,"excluído*"),"")</f>
        <v/>
      </c>
      <c r="L92" s="152" t="str">
        <f>IF('Circunscrição I'!K5&gt;0,IF(AND('Circunscrição I'!$U5&lt;='Circunscrição I'!K5,'Circunscrição I'!K5&lt;='Circunscrição I'!$V5),'Circunscrição I'!K5,"excluído*"),"")</f>
        <v/>
      </c>
      <c r="M92" s="152" t="str">
        <f>IF('Circunscrição I'!L5&gt;0,IF(AND('Circunscrição I'!$U5&lt;='Circunscrição I'!L5,'Circunscrição I'!L5&lt;='Circunscrição I'!$V5),'Circunscrição I'!L5,"excluído*"),"")</f>
        <v/>
      </c>
      <c r="N92" s="152" t="str">
        <f>IF('Circunscrição I'!M5&gt;0,IF(AND('Circunscrição I'!$U5&lt;='Circunscrição I'!M5,'Circunscrição I'!M5&lt;='Circunscrição I'!$V5),'Circunscrição I'!M5,"excluído*"),"")</f>
        <v/>
      </c>
      <c r="O92" s="152" t="str">
        <f>IF('Circunscrição I'!N5&gt;0,IF(AND('Circunscrição I'!$U5&lt;='Circunscrição I'!N5,'Circunscrição I'!N5&lt;='Circunscrição I'!$V5),'Circunscrição I'!N5,"excluído*"),"")</f>
        <v/>
      </c>
      <c r="P92" s="152" t="str">
        <f>IF('Circunscrição I'!O5&gt;0,IF(AND('Circunscrição I'!$U5&lt;='Circunscrição I'!O5,'Circunscrição I'!O5&lt;='Circunscrição I'!$V5),'Circunscrição I'!O5,"excluído*"),"")</f>
        <v/>
      </c>
      <c r="Q92" s="152" t="str">
        <f>IF('Circunscrição I'!P5&gt;0,IF(AND('Circunscrição I'!$U5&lt;='Circunscrição I'!P5,'Circunscrição I'!P5&lt;='Circunscrição I'!$V5),'Circunscrição I'!P5,"excluído*"),"")</f>
        <v/>
      </c>
      <c r="R92" s="152" t="str">
        <f>IF('Circunscrição I'!Q5&gt;0,IF(AND('Circunscrição I'!$U5&lt;='Circunscrição I'!Q5,'Circunscrição I'!Q5&lt;='Circunscrição I'!$V5),'Circunscrição I'!Q5,"excluído*"),"")</f>
        <v/>
      </c>
      <c r="S92" s="95"/>
      <c r="T92" s="96" t="str">
        <f>IF(SUM(E92:H92)&gt;0,ROUND(AVERAGE(E92:H92),2),"")</f>
        <v/>
      </c>
      <c r="U92" s="96"/>
      <c r="V92" s="95" t="str">
        <f t="shared" ref="V92:V172" si="25">IF(T92&lt;&gt;"",T92*C92,"")</f>
        <v/>
      </c>
      <c r="W92" s="97"/>
    </row>
    <row r="93" ht="12.75" customHeight="1">
      <c r="A93" s="99">
        <f t="shared" si="21"/>
        <v>43831</v>
      </c>
      <c r="B93" s="100" t="str">
        <f t="shared" si="22"/>
        <v>Manutenção Preventiva por Equipamento</v>
      </c>
      <c r="C93" s="101">
        <f t="shared" ref="C93:D93" si="23">IF(C6="","",C6)</f>
        <v>240</v>
      </c>
      <c r="D93" s="101" t="str">
        <f t="shared" si="23"/>
        <v>unid.</v>
      </c>
      <c r="E93" s="116" t="str">
        <f t="shared" ref="E93:S93" si="24">IF(E6&gt;0,IF(AND($V6&lt;=E6,E6&lt;=$W6),E6,"excluído*"),"")</f>
        <v>excluído*</v>
      </c>
      <c r="F93" s="116" t="str">
        <f t="shared" si="24"/>
        <v>excluído*</v>
      </c>
      <c r="G93" s="116">
        <f t="shared" si="24"/>
        <v>450</v>
      </c>
      <c r="H93" s="116" t="str">
        <f t="shared" si="24"/>
        <v/>
      </c>
      <c r="I93" s="116" t="str">
        <f t="shared" si="24"/>
        <v/>
      </c>
      <c r="J93" s="116" t="str">
        <f t="shared" si="24"/>
        <v/>
      </c>
      <c r="K93" s="116">
        <f t="shared" si="24"/>
        <v>654.07</v>
      </c>
      <c r="L93" s="116">
        <f t="shared" si="24"/>
        <v>593.21</v>
      </c>
      <c r="M93" s="116">
        <f t="shared" si="24"/>
        <v>563.65</v>
      </c>
      <c r="N93" s="116">
        <f t="shared" si="24"/>
        <v>520.14</v>
      </c>
      <c r="O93" s="116">
        <f t="shared" si="24"/>
        <v>489.44</v>
      </c>
      <c r="P93" s="116">
        <f t="shared" si="24"/>
        <v>452.02</v>
      </c>
      <c r="Q93" s="116">
        <f t="shared" si="24"/>
        <v>448.51</v>
      </c>
      <c r="R93" s="116">
        <f t="shared" si="24"/>
        <v>414.9</v>
      </c>
      <c r="S93" s="116" t="str">
        <f t="shared" si="24"/>
        <v>excluído*</v>
      </c>
      <c r="T93" s="117">
        <f>IF(SUM(E93:S93)&gt;0,ROUND(AVERAGE(E93:S93),2),"")</f>
        <v>509.55</v>
      </c>
      <c r="U93" s="118"/>
      <c r="V93" s="119">
        <f t="shared" si="25"/>
        <v>122292</v>
      </c>
      <c r="W93" s="120"/>
    </row>
    <row r="94" ht="12.75" customHeight="1">
      <c r="A94" s="90">
        <f t="shared" si="21"/>
        <v>2</v>
      </c>
      <c r="B94" s="108" t="str">
        <f t="shared" si="22"/>
        <v>Instalação e Substituição de Condicionadores tipo Split</v>
      </c>
      <c r="C94" s="92" t="str">
        <f t="shared" ref="C94:D94" si="26">C7</f>
        <v/>
      </c>
      <c r="D94" s="93" t="str">
        <f t="shared" si="26"/>
        <v/>
      </c>
      <c r="E94" s="152" t="str">
        <f>IF('Circunscrição I'!E7&gt;0,IF(AND('Circunscrição I'!$U7&lt;='Circunscrição I'!E7,'Circunscrição I'!E7&lt;='Circunscrição I'!$V7),'Circunscrição I'!E7,"excluído*"),"")</f>
        <v/>
      </c>
      <c r="F94" s="152"/>
      <c r="G94" s="152" t="str">
        <f>IF('Circunscrição I'!F7&gt;0,IF(AND('Circunscrição I'!$U7&lt;='Circunscrição I'!F7,'Circunscrição I'!F7&lt;='Circunscrição I'!$V7),'Circunscrição I'!F7,"excluído*"),"")</f>
        <v/>
      </c>
      <c r="H94" s="152" t="str">
        <f>IF('Circunscrição I'!G7&gt;0,IF(AND('Circunscrição I'!$U7&lt;='Circunscrição I'!G7,'Circunscrição I'!G7&lt;='Circunscrição I'!$V7),'Circunscrição I'!G7,"excluído*"),"")</f>
        <v/>
      </c>
      <c r="I94" s="152" t="str">
        <f>IF('Circunscrição I'!H7&gt;0,IF(AND('Circunscrição I'!$U7&lt;='Circunscrição I'!H7,'Circunscrição I'!H7&lt;='Circunscrição I'!$V7),'Circunscrição I'!H7,"excluído*"),"")</f>
        <v/>
      </c>
      <c r="J94" s="152" t="str">
        <f>IF('Circunscrição I'!I7&gt;0,IF(AND('Circunscrição I'!$U7&lt;='Circunscrição I'!I7,'Circunscrição I'!I7&lt;='Circunscrição I'!$V7),'Circunscrição I'!I7,"excluído*"),"")</f>
        <v/>
      </c>
      <c r="K94" s="152" t="str">
        <f>IF('Circunscrição I'!J7&gt;0,IF(AND('Circunscrição I'!$U7&lt;='Circunscrição I'!J7,'Circunscrição I'!J7&lt;='Circunscrição I'!$V7),'Circunscrição I'!J7,"excluído*"),"")</f>
        <v/>
      </c>
      <c r="L94" s="152" t="str">
        <f>IF('Circunscrição I'!K7&gt;0,IF(AND('Circunscrição I'!$U7&lt;='Circunscrição I'!K7,'Circunscrição I'!K7&lt;='Circunscrição I'!$V7),'Circunscrição I'!K7,"excluído*"),"")</f>
        <v/>
      </c>
      <c r="M94" s="152" t="str">
        <f>IF('Circunscrição I'!L7&gt;0,IF(AND('Circunscrição I'!$U7&lt;='Circunscrição I'!L7,'Circunscrição I'!L7&lt;='Circunscrição I'!$V7),'Circunscrição I'!L7,"excluído*"),"")</f>
        <v/>
      </c>
      <c r="N94" s="152" t="str">
        <f>IF('Circunscrição I'!M7&gt;0,IF(AND('Circunscrição I'!$U7&lt;='Circunscrição I'!M7,'Circunscrição I'!M7&lt;='Circunscrição I'!$V7),'Circunscrição I'!M7,"excluído*"),"")</f>
        <v/>
      </c>
      <c r="O94" s="152" t="str">
        <f>IF('Circunscrição I'!N7&gt;0,IF(AND('Circunscrição I'!$U7&lt;='Circunscrição I'!N7,'Circunscrição I'!N7&lt;='Circunscrição I'!$V7),'Circunscrição I'!N7,"excluído*"),"")</f>
        <v/>
      </c>
      <c r="P94" s="152" t="str">
        <f>IF('Circunscrição I'!O7&gt;0,IF(AND('Circunscrição I'!$U7&lt;='Circunscrição I'!O7,'Circunscrição I'!O7&lt;='Circunscrição I'!$V7),'Circunscrição I'!O7,"excluído*"),"")</f>
        <v/>
      </c>
      <c r="Q94" s="152" t="str">
        <f>IF('Circunscrição I'!P7&gt;0,IF(AND('Circunscrição I'!$U7&lt;='Circunscrição I'!P7,'Circunscrição I'!P7&lt;='Circunscrição I'!$V7),'Circunscrição I'!P7,"excluído*"),"")</f>
        <v/>
      </c>
      <c r="R94" s="152" t="str">
        <f>IF('Circunscrição I'!Q7&gt;0,IF(AND('Circunscrição I'!$U7&lt;='Circunscrição I'!Q7,'Circunscrição I'!Q7&lt;='Circunscrição I'!$V7),'Circunscrição I'!Q7,"excluído*"),"")</f>
        <v/>
      </c>
      <c r="S94" s="153"/>
      <c r="T94" s="96" t="str">
        <f>IF(SUM(E94:H94)&gt;0,ROUND(AVERAGE(E94:H94),2),"")</f>
        <v/>
      </c>
      <c r="U94" s="96"/>
      <c r="V94" s="95" t="str">
        <f t="shared" si="25"/>
        <v/>
      </c>
      <c r="W94" s="97"/>
    </row>
    <row r="95" ht="12.75" customHeight="1">
      <c r="A95" s="115">
        <f t="shared" si="21"/>
        <v>43832</v>
      </c>
      <c r="B95" s="100" t="str">
        <f t="shared" si="22"/>
        <v>Retirada e Instalação de condicionador Split</v>
      </c>
      <c r="C95" s="101">
        <f t="shared" ref="C95:D95" si="27">IF(C8="","",C8)</f>
        <v>50</v>
      </c>
      <c r="D95" s="101" t="str">
        <f t="shared" si="27"/>
        <v>unid.</v>
      </c>
      <c r="E95" s="116">
        <f t="shared" ref="E95:S95" si="28">IF(E8&gt;0,IF(AND($V8&lt;=E8,E8&lt;=$W8),E8,"excluído*"),"")</f>
        <v>1200</v>
      </c>
      <c r="F95" s="116" t="str">
        <f t="shared" si="28"/>
        <v>excluído*</v>
      </c>
      <c r="G95" s="116" t="str">
        <f t="shared" si="28"/>
        <v>excluído*</v>
      </c>
      <c r="H95" s="116" t="str">
        <f t="shared" si="28"/>
        <v/>
      </c>
      <c r="I95" s="116" t="str">
        <f t="shared" si="28"/>
        <v/>
      </c>
      <c r="J95" s="116" t="str">
        <f t="shared" si="28"/>
        <v/>
      </c>
      <c r="K95" s="116">
        <f t="shared" si="28"/>
        <v>1350</v>
      </c>
      <c r="L95" s="116">
        <f t="shared" si="28"/>
        <v>1000</v>
      </c>
      <c r="M95" s="116">
        <f t="shared" si="28"/>
        <v>960</v>
      </c>
      <c r="N95" s="116" t="str">
        <f t="shared" si="28"/>
        <v>excluído*</v>
      </c>
      <c r="O95" s="116">
        <f t="shared" si="28"/>
        <v>887.86</v>
      </c>
      <c r="P95" s="116">
        <f t="shared" si="28"/>
        <v>1168</v>
      </c>
      <c r="Q95" s="116" t="str">
        <f t="shared" si="28"/>
        <v>excluído*</v>
      </c>
      <c r="R95" s="116" t="str">
        <f t="shared" si="28"/>
        <v/>
      </c>
      <c r="S95" s="116" t="str">
        <f t="shared" si="28"/>
        <v>excluído*</v>
      </c>
      <c r="T95" s="117">
        <f t="shared" ref="T95:T113" si="31">IF(SUM(E95:S95)&gt;0,ROUND(AVERAGE(E95:S95),2),"")</f>
        <v>1094.31</v>
      </c>
      <c r="U95" s="118"/>
      <c r="V95" s="119">
        <f t="shared" si="25"/>
        <v>54715.5</v>
      </c>
      <c r="W95" s="120"/>
    </row>
    <row r="96" ht="12.75" customHeight="1">
      <c r="A96" s="115">
        <f t="shared" si="21"/>
        <v>43863</v>
      </c>
      <c r="B96" s="100" t="str">
        <f t="shared" si="22"/>
        <v>PCI Evaporadora</v>
      </c>
      <c r="C96" s="101">
        <f t="shared" ref="C96:D96" si="29">IF(C9="","",C9)</f>
        <v>50</v>
      </c>
      <c r="D96" s="101" t="str">
        <f t="shared" si="29"/>
        <v>unid.</v>
      </c>
      <c r="E96" s="121" t="str">
        <f t="shared" ref="E96:S96" si="30">IF(E9&gt;0,IF(AND($V9&lt;=E9,E9&lt;=$W9),E9,"excluído*"),"")</f>
        <v>excluído*</v>
      </c>
      <c r="F96" s="121">
        <f t="shared" si="30"/>
        <v>400</v>
      </c>
      <c r="G96" s="121">
        <f t="shared" si="30"/>
        <v>650</v>
      </c>
      <c r="H96" s="121">
        <f t="shared" si="30"/>
        <v>408.95</v>
      </c>
      <c r="I96" s="121">
        <f t="shared" si="30"/>
        <v>616.75</v>
      </c>
      <c r="J96" s="121">
        <f t="shared" si="30"/>
        <v>542.06</v>
      </c>
      <c r="K96" s="121" t="str">
        <f t="shared" si="30"/>
        <v>excluído*</v>
      </c>
      <c r="L96" s="121" t="str">
        <f t="shared" si="30"/>
        <v/>
      </c>
      <c r="M96" s="121" t="str">
        <f t="shared" si="30"/>
        <v/>
      </c>
      <c r="N96" s="121" t="str">
        <f t="shared" si="30"/>
        <v/>
      </c>
      <c r="O96" s="121" t="str">
        <f t="shared" si="30"/>
        <v/>
      </c>
      <c r="P96" s="121" t="str">
        <f t="shared" si="30"/>
        <v/>
      </c>
      <c r="Q96" s="121" t="str">
        <f t="shared" si="30"/>
        <v/>
      </c>
      <c r="R96" s="121" t="str">
        <f t="shared" si="30"/>
        <v/>
      </c>
      <c r="S96" s="121">
        <f t="shared" si="30"/>
        <v>448.86</v>
      </c>
      <c r="T96" s="117">
        <f t="shared" si="31"/>
        <v>511.1</v>
      </c>
      <c r="U96" s="118"/>
      <c r="V96" s="124">
        <f t="shared" si="25"/>
        <v>25555</v>
      </c>
      <c r="W96" s="125"/>
    </row>
    <row r="97" ht="12.75" customHeight="1">
      <c r="A97" s="115">
        <f t="shared" si="21"/>
        <v>43892</v>
      </c>
      <c r="B97" s="100" t="str">
        <f t="shared" si="22"/>
        <v>Placa de Comando de Condensadora</v>
      </c>
      <c r="C97" s="101">
        <f t="shared" ref="C97:D97" si="32">IF(C10="","",C10)</f>
        <v>40</v>
      </c>
      <c r="D97" s="101" t="str">
        <f t="shared" si="32"/>
        <v>unid.</v>
      </c>
      <c r="E97" s="121">
        <f t="shared" ref="E97:S97" si="33">IF(E10&gt;0,IF(AND($V10&lt;=E10,E10&lt;=$W10),E10,"excluído*"),"")</f>
        <v>800</v>
      </c>
      <c r="F97" s="121" t="str">
        <f t="shared" si="33"/>
        <v>excluído*</v>
      </c>
      <c r="G97" s="121">
        <f t="shared" si="33"/>
        <v>725</v>
      </c>
      <c r="H97" s="121">
        <f t="shared" si="33"/>
        <v>680</v>
      </c>
      <c r="I97" s="121">
        <f t="shared" si="33"/>
        <v>613.95</v>
      </c>
      <c r="J97" s="121">
        <f t="shared" si="33"/>
        <v>740.75</v>
      </c>
      <c r="K97" s="121" t="str">
        <f t="shared" si="33"/>
        <v>excluído*</v>
      </c>
      <c r="L97" s="121">
        <f t="shared" si="33"/>
        <v>1200</v>
      </c>
      <c r="M97" s="121">
        <f t="shared" si="33"/>
        <v>612</v>
      </c>
      <c r="N97" s="121">
        <f t="shared" si="33"/>
        <v>579.2</v>
      </c>
      <c r="O97" s="121">
        <f t="shared" si="33"/>
        <v>769.69</v>
      </c>
      <c r="P97" s="121" t="str">
        <f t="shared" si="33"/>
        <v>excluído*</v>
      </c>
      <c r="Q97" s="121" t="str">
        <f t="shared" si="33"/>
        <v/>
      </c>
      <c r="R97" s="121" t="str">
        <f t="shared" si="33"/>
        <v/>
      </c>
      <c r="S97" s="121">
        <f t="shared" si="33"/>
        <v>688.75</v>
      </c>
      <c r="T97" s="117">
        <f t="shared" si="31"/>
        <v>740.93</v>
      </c>
      <c r="U97" s="118"/>
      <c r="V97" s="124">
        <f t="shared" si="25"/>
        <v>29637.2</v>
      </c>
      <c r="W97" s="125"/>
    </row>
    <row r="98" ht="12.75" customHeight="1">
      <c r="A98" s="115">
        <f t="shared" si="21"/>
        <v>43923</v>
      </c>
      <c r="B98" s="100" t="str">
        <f t="shared" si="22"/>
        <v>Instalação de tubulação ou mangueira para drenos</v>
      </c>
      <c r="C98" s="101">
        <f t="shared" ref="C98:D98" si="34">IF(C11="","",C11)</f>
        <v>300</v>
      </c>
      <c r="D98" s="101" t="str">
        <f t="shared" si="34"/>
        <v>metro</v>
      </c>
      <c r="E98" s="121">
        <f t="shared" ref="E98:S98" si="35">IF(E11&gt;0,IF(AND($V11&lt;=E11,E11&lt;=$W11),E11,"excluído*"),"")</f>
        <v>120</v>
      </c>
      <c r="F98" s="121">
        <f t="shared" si="35"/>
        <v>130</v>
      </c>
      <c r="G98" s="121">
        <f t="shared" si="35"/>
        <v>150</v>
      </c>
      <c r="H98" s="121" t="str">
        <f t="shared" si="35"/>
        <v/>
      </c>
      <c r="I98" s="121" t="str">
        <f t="shared" si="35"/>
        <v/>
      </c>
      <c r="J98" s="121" t="str">
        <f t="shared" si="35"/>
        <v/>
      </c>
      <c r="K98" s="121">
        <f t="shared" si="35"/>
        <v>166.67</v>
      </c>
      <c r="L98" s="121" t="str">
        <f t="shared" si="35"/>
        <v>excluído*</v>
      </c>
      <c r="M98" s="121" t="str">
        <f t="shared" si="35"/>
        <v>excluído*</v>
      </c>
      <c r="N98" s="121" t="str">
        <f t="shared" si="35"/>
        <v/>
      </c>
      <c r="O98" s="121" t="str">
        <f t="shared" si="35"/>
        <v/>
      </c>
      <c r="P98" s="121" t="str">
        <f t="shared" si="35"/>
        <v/>
      </c>
      <c r="Q98" s="121" t="str">
        <f t="shared" si="35"/>
        <v/>
      </c>
      <c r="R98" s="121" t="str">
        <f t="shared" si="35"/>
        <v/>
      </c>
      <c r="S98" s="121">
        <f t="shared" si="35"/>
        <v>105.27</v>
      </c>
      <c r="T98" s="117">
        <f t="shared" si="31"/>
        <v>134.39</v>
      </c>
      <c r="U98" s="118"/>
      <c r="V98" s="124">
        <f t="shared" si="25"/>
        <v>40317</v>
      </c>
      <c r="W98" s="125"/>
    </row>
    <row r="99" ht="12.75" customHeight="1">
      <c r="A99" s="115">
        <f t="shared" si="21"/>
        <v>43953</v>
      </c>
      <c r="B99" s="100" t="str">
        <f t="shared" si="22"/>
        <v>Isolante térmico para tubos de cobre 1/4”</v>
      </c>
      <c r="C99" s="101">
        <f t="shared" ref="C99:D99" si="36">IF(C12="","",C12)</f>
        <v>150</v>
      </c>
      <c r="D99" s="101" t="str">
        <f t="shared" si="36"/>
        <v>metro</v>
      </c>
      <c r="E99" s="121" t="str">
        <f t="shared" ref="E99:S99" si="37">IF(E12&gt;0,IF(AND($V12&lt;=E12,E12&lt;=$W12),E12,"excluído*"),"")</f>
        <v>excluído*</v>
      </c>
      <c r="F99" s="121">
        <f t="shared" si="37"/>
        <v>3</v>
      </c>
      <c r="G99" s="121">
        <f t="shared" si="37"/>
        <v>3.5</v>
      </c>
      <c r="H99" s="121">
        <f t="shared" si="37"/>
        <v>3.5</v>
      </c>
      <c r="I99" s="121" t="str">
        <f t="shared" si="37"/>
        <v/>
      </c>
      <c r="J99" s="121" t="str">
        <f t="shared" si="37"/>
        <v/>
      </c>
      <c r="K99" s="121" t="str">
        <f t="shared" si="37"/>
        <v/>
      </c>
      <c r="L99" s="121" t="str">
        <f t="shared" si="37"/>
        <v/>
      </c>
      <c r="M99" s="121" t="str">
        <f t="shared" si="37"/>
        <v/>
      </c>
      <c r="N99" s="121" t="str">
        <f t="shared" si="37"/>
        <v/>
      </c>
      <c r="O99" s="121" t="str">
        <f t="shared" si="37"/>
        <v/>
      </c>
      <c r="P99" s="121" t="str">
        <f t="shared" si="37"/>
        <v/>
      </c>
      <c r="Q99" s="121" t="str">
        <f t="shared" si="37"/>
        <v/>
      </c>
      <c r="R99" s="121" t="str">
        <f t="shared" si="37"/>
        <v/>
      </c>
      <c r="S99" s="121" t="str">
        <f t="shared" si="37"/>
        <v>excluído*</v>
      </c>
      <c r="T99" s="117">
        <f t="shared" si="31"/>
        <v>3.33</v>
      </c>
      <c r="U99" s="118"/>
      <c r="V99" s="124">
        <f t="shared" si="25"/>
        <v>499.5</v>
      </c>
      <c r="W99" s="125"/>
    </row>
    <row r="100" ht="12.75" customHeight="1">
      <c r="A100" s="115">
        <f t="shared" si="21"/>
        <v>43984</v>
      </c>
      <c r="B100" s="100" t="str">
        <f t="shared" si="22"/>
        <v>Isolante térmico para tubos de cobre 3/8”</v>
      </c>
      <c r="C100" s="101">
        <f t="shared" ref="C100:D100" si="38">IF(C13="","",C13)</f>
        <v>150</v>
      </c>
      <c r="D100" s="101" t="str">
        <f t="shared" si="38"/>
        <v>metro</v>
      </c>
      <c r="E100" s="121" t="str">
        <f t="shared" ref="E100:S100" si="39">IF(E13&gt;0,IF(AND($V13&lt;=E13,E13&lt;=$W13),E13,"excluído*"),"")</f>
        <v>excluído*</v>
      </c>
      <c r="F100" s="121">
        <f t="shared" si="39"/>
        <v>5</v>
      </c>
      <c r="G100" s="121" t="str">
        <f t="shared" si="39"/>
        <v>excluído*</v>
      </c>
      <c r="H100" s="121">
        <f t="shared" si="39"/>
        <v>4.4</v>
      </c>
      <c r="I100" s="121" t="str">
        <f t="shared" si="39"/>
        <v/>
      </c>
      <c r="J100" s="121" t="str">
        <f t="shared" si="39"/>
        <v/>
      </c>
      <c r="K100" s="121">
        <f t="shared" si="39"/>
        <v>5.63</v>
      </c>
      <c r="L100" s="121">
        <f t="shared" si="39"/>
        <v>5.49</v>
      </c>
      <c r="M100" s="121" t="str">
        <f t="shared" si="39"/>
        <v>excluído*</v>
      </c>
      <c r="N100" s="121" t="str">
        <f t="shared" si="39"/>
        <v/>
      </c>
      <c r="O100" s="121" t="str">
        <f t="shared" si="39"/>
        <v/>
      </c>
      <c r="P100" s="121" t="str">
        <f t="shared" si="39"/>
        <v/>
      </c>
      <c r="Q100" s="121" t="str">
        <f t="shared" si="39"/>
        <v/>
      </c>
      <c r="R100" s="121" t="str">
        <f t="shared" si="39"/>
        <v/>
      </c>
      <c r="S100" s="121">
        <f t="shared" si="39"/>
        <v>5.52</v>
      </c>
      <c r="T100" s="117">
        <f t="shared" si="31"/>
        <v>5.21</v>
      </c>
      <c r="U100" s="118"/>
      <c r="V100" s="124">
        <f t="shared" si="25"/>
        <v>781.5</v>
      </c>
      <c r="W100" s="125"/>
    </row>
    <row r="101" ht="12.75" customHeight="1">
      <c r="A101" s="115">
        <f t="shared" si="21"/>
        <v>44014</v>
      </c>
      <c r="B101" s="100" t="str">
        <f t="shared" si="22"/>
        <v>Isolante térmico para tubos de cobre 1/2”</v>
      </c>
      <c r="C101" s="101">
        <f t="shared" ref="C101:D101" si="40">IF(C14="","",C14)</f>
        <v>150</v>
      </c>
      <c r="D101" s="101" t="str">
        <f t="shared" si="40"/>
        <v>metro</v>
      </c>
      <c r="E101" s="121" t="str">
        <f t="shared" ref="E101:S101" si="41">IF(E14&gt;0,IF(AND($V14&lt;=E14,E14&lt;=$W14),E14,"excluído*"),"")</f>
        <v>excluído*</v>
      </c>
      <c r="F101" s="121">
        <f t="shared" si="41"/>
        <v>12</v>
      </c>
      <c r="G101" s="121">
        <f t="shared" si="41"/>
        <v>3.85</v>
      </c>
      <c r="H101" s="121">
        <f t="shared" si="41"/>
        <v>3.7</v>
      </c>
      <c r="I101" s="121" t="str">
        <f t="shared" si="41"/>
        <v/>
      </c>
      <c r="J101" s="121" t="str">
        <f t="shared" si="41"/>
        <v/>
      </c>
      <c r="K101" s="121">
        <f t="shared" si="41"/>
        <v>6.47</v>
      </c>
      <c r="L101" s="121">
        <f t="shared" si="41"/>
        <v>6.49</v>
      </c>
      <c r="M101" s="121" t="str">
        <f t="shared" si="41"/>
        <v/>
      </c>
      <c r="N101" s="121" t="str">
        <f t="shared" si="41"/>
        <v/>
      </c>
      <c r="O101" s="121" t="str">
        <f t="shared" si="41"/>
        <v/>
      </c>
      <c r="P101" s="121" t="str">
        <f t="shared" si="41"/>
        <v/>
      </c>
      <c r="Q101" s="121" t="str">
        <f t="shared" si="41"/>
        <v/>
      </c>
      <c r="R101" s="121" t="str">
        <f t="shared" si="41"/>
        <v/>
      </c>
      <c r="S101" s="121" t="str">
        <f t="shared" si="41"/>
        <v>excluído*</v>
      </c>
      <c r="T101" s="117">
        <f t="shared" si="31"/>
        <v>6.5</v>
      </c>
      <c r="U101" s="118"/>
      <c r="V101" s="124">
        <f t="shared" si="25"/>
        <v>975</v>
      </c>
      <c r="W101" s="125"/>
    </row>
    <row r="102" ht="12.75" customHeight="1">
      <c r="A102" s="115">
        <f t="shared" si="21"/>
        <v>44045</v>
      </c>
      <c r="B102" s="100" t="str">
        <f t="shared" si="22"/>
        <v>Isolante térmico para tubos de cobre 5/8”</v>
      </c>
      <c r="C102" s="101">
        <f t="shared" ref="C102:D102" si="42">IF(C15="","",C15)</f>
        <v>150</v>
      </c>
      <c r="D102" s="101" t="str">
        <f t="shared" si="42"/>
        <v>metro</v>
      </c>
      <c r="E102" s="121" t="str">
        <f t="shared" ref="E102:S102" si="43">IF(E15&gt;0,IF(AND($V15&lt;=E15,E15&lt;=$W15),E15,"excluído*"),"")</f>
        <v>excluído*</v>
      </c>
      <c r="F102" s="121">
        <f t="shared" si="43"/>
        <v>8</v>
      </c>
      <c r="G102" s="121">
        <f t="shared" si="43"/>
        <v>4.2</v>
      </c>
      <c r="H102" s="121" t="str">
        <f t="shared" si="43"/>
        <v/>
      </c>
      <c r="I102" s="121" t="str">
        <f t="shared" si="43"/>
        <v/>
      </c>
      <c r="J102" s="121" t="str">
        <f t="shared" si="43"/>
        <v/>
      </c>
      <c r="K102" s="121" t="str">
        <f t="shared" si="43"/>
        <v/>
      </c>
      <c r="L102" s="121" t="str">
        <f t="shared" si="43"/>
        <v/>
      </c>
      <c r="M102" s="121" t="str">
        <f t="shared" si="43"/>
        <v/>
      </c>
      <c r="N102" s="121" t="str">
        <f t="shared" si="43"/>
        <v/>
      </c>
      <c r="O102" s="121" t="str">
        <f t="shared" si="43"/>
        <v/>
      </c>
      <c r="P102" s="121" t="str">
        <f t="shared" si="43"/>
        <v/>
      </c>
      <c r="Q102" s="121" t="str">
        <f t="shared" si="43"/>
        <v/>
      </c>
      <c r="R102" s="121" t="str">
        <f t="shared" si="43"/>
        <v/>
      </c>
      <c r="S102" s="121">
        <f t="shared" si="43"/>
        <v>9.04</v>
      </c>
      <c r="T102" s="117">
        <f t="shared" si="31"/>
        <v>7.08</v>
      </c>
      <c r="U102" s="118"/>
      <c r="V102" s="124">
        <f t="shared" si="25"/>
        <v>1062</v>
      </c>
      <c r="W102" s="125"/>
    </row>
    <row r="103" ht="12.75" customHeight="1">
      <c r="A103" s="115">
        <f t="shared" si="21"/>
        <v>44076</v>
      </c>
      <c r="B103" s="100" t="str">
        <f t="shared" si="22"/>
        <v>Isolante térmico para tubos de cobre 3/4”</v>
      </c>
      <c r="C103" s="101">
        <f t="shared" ref="C103:D103" si="44">IF(C16="","",C16)</f>
        <v>150</v>
      </c>
      <c r="D103" s="101" t="str">
        <f t="shared" si="44"/>
        <v>metro</v>
      </c>
      <c r="E103" s="121" t="str">
        <f t="shared" ref="E103:S103" si="45">IF(E16&gt;0,IF(AND($V16&lt;=E16,E16&lt;=$W16),E16,"excluído*"),"")</f>
        <v>excluído*</v>
      </c>
      <c r="F103" s="121">
        <f t="shared" si="45"/>
        <v>10</v>
      </c>
      <c r="G103" s="121">
        <f t="shared" si="45"/>
        <v>4.25</v>
      </c>
      <c r="H103" s="121">
        <f t="shared" si="45"/>
        <v>3.75</v>
      </c>
      <c r="I103" s="121" t="str">
        <f t="shared" si="45"/>
        <v/>
      </c>
      <c r="J103" s="121" t="str">
        <f t="shared" si="45"/>
        <v/>
      </c>
      <c r="K103" s="121" t="str">
        <f t="shared" si="45"/>
        <v/>
      </c>
      <c r="L103" s="121" t="str">
        <f t="shared" si="45"/>
        <v/>
      </c>
      <c r="M103" s="121" t="str">
        <f t="shared" si="45"/>
        <v/>
      </c>
      <c r="N103" s="121" t="str">
        <f t="shared" si="45"/>
        <v/>
      </c>
      <c r="O103" s="121" t="str">
        <f t="shared" si="45"/>
        <v/>
      </c>
      <c r="P103" s="121" t="str">
        <f t="shared" si="45"/>
        <v/>
      </c>
      <c r="Q103" s="121" t="str">
        <f t="shared" si="45"/>
        <v/>
      </c>
      <c r="R103" s="121" t="str">
        <f t="shared" si="45"/>
        <v/>
      </c>
      <c r="S103" s="121">
        <f t="shared" si="45"/>
        <v>10.69</v>
      </c>
      <c r="T103" s="117">
        <f t="shared" si="31"/>
        <v>7.17</v>
      </c>
      <c r="U103" s="118"/>
      <c r="V103" s="124">
        <f t="shared" si="25"/>
        <v>1075.5</v>
      </c>
      <c r="W103" s="125"/>
    </row>
    <row r="104" ht="12.75" customHeight="1">
      <c r="A104" s="115">
        <f t="shared" si="21"/>
        <v>44106</v>
      </c>
      <c r="B104" s="100" t="str">
        <f t="shared" si="22"/>
        <v>Tubulação de cobre nas medidas 1/4”</v>
      </c>
      <c r="C104" s="101">
        <f t="shared" ref="C104:D104" si="46">IF(C17="","",C17)</f>
        <v>150</v>
      </c>
      <c r="D104" s="101" t="str">
        <f t="shared" si="46"/>
        <v>metro</v>
      </c>
      <c r="E104" s="121">
        <f t="shared" ref="E104:S104" si="47">IF(E17&gt;0,IF(AND($V17&lt;=E17,E17&lt;=$W17),E17,"excluído*"),"")</f>
        <v>15.5</v>
      </c>
      <c r="F104" s="121">
        <f t="shared" si="47"/>
        <v>17</v>
      </c>
      <c r="G104" s="121" t="str">
        <f t="shared" si="47"/>
        <v>excluído*</v>
      </c>
      <c r="H104" s="121">
        <f t="shared" si="47"/>
        <v>15.14</v>
      </c>
      <c r="I104" s="121">
        <f t="shared" si="47"/>
        <v>12.52</v>
      </c>
      <c r="J104" s="121">
        <f t="shared" si="47"/>
        <v>13.27</v>
      </c>
      <c r="K104" s="121" t="str">
        <f t="shared" si="47"/>
        <v/>
      </c>
      <c r="L104" s="121" t="str">
        <f t="shared" si="47"/>
        <v/>
      </c>
      <c r="M104" s="121" t="str">
        <f t="shared" si="47"/>
        <v/>
      </c>
      <c r="N104" s="121" t="str">
        <f t="shared" si="47"/>
        <v/>
      </c>
      <c r="O104" s="121" t="str">
        <f t="shared" si="47"/>
        <v/>
      </c>
      <c r="P104" s="121" t="str">
        <f t="shared" si="47"/>
        <v/>
      </c>
      <c r="Q104" s="121" t="str">
        <f t="shared" si="47"/>
        <v/>
      </c>
      <c r="R104" s="121" t="str">
        <f t="shared" si="47"/>
        <v/>
      </c>
      <c r="S104" s="121">
        <f t="shared" si="47"/>
        <v>19.18</v>
      </c>
      <c r="T104" s="117">
        <f t="shared" si="31"/>
        <v>15.44</v>
      </c>
      <c r="U104" s="118"/>
      <c r="V104" s="124">
        <f t="shared" si="25"/>
        <v>2316</v>
      </c>
      <c r="W104" s="125"/>
    </row>
    <row r="105" ht="12.75" customHeight="1">
      <c r="A105" s="115">
        <f t="shared" si="21"/>
        <v>44137</v>
      </c>
      <c r="B105" s="100" t="str">
        <f t="shared" si="22"/>
        <v>Tubulação de cobre nas medidas 3/8”</v>
      </c>
      <c r="C105" s="101">
        <f t="shared" ref="C105:D105" si="48">IF(C18="","",C18)</f>
        <v>150</v>
      </c>
      <c r="D105" s="101" t="str">
        <f t="shared" si="48"/>
        <v>metro</v>
      </c>
      <c r="E105" s="121" t="str">
        <f t="shared" ref="E105:S105" si="49">IF(E18&gt;0,IF(AND($V18&lt;=E18,E18&lt;=$W18),E18,"excluído*"),"")</f>
        <v>excluído*</v>
      </c>
      <c r="F105" s="121">
        <f t="shared" si="49"/>
        <v>21</v>
      </c>
      <c r="G105" s="121" t="str">
        <f t="shared" si="49"/>
        <v>excluído*</v>
      </c>
      <c r="H105" s="121" t="str">
        <f t="shared" si="49"/>
        <v>excluído*</v>
      </c>
      <c r="I105" s="121" t="str">
        <f t="shared" si="49"/>
        <v>excluído*</v>
      </c>
      <c r="J105" s="121" t="str">
        <f t="shared" si="49"/>
        <v/>
      </c>
      <c r="K105" s="121" t="str">
        <f t="shared" si="49"/>
        <v/>
      </c>
      <c r="L105" s="121" t="str">
        <f t="shared" si="49"/>
        <v/>
      </c>
      <c r="M105" s="121" t="str">
        <f t="shared" si="49"/>
        <v/>
      </c>
      <c r="N105" s="121" t="str">
        <f t="shared" si="49"/>
        <v/>
      </c>
      <c r="O105" s="121" t="str">
        <f t="shared" si="49"/>
        <v/>
      </c>
      <c r="P105" s="121" t="str">
        <f t="shared" si="49"/>
        <v/>
      </c>
      <c r="Q105" s="121" t="str">
        <f t="shared" si="49"/>
        <v/>
      </c>
      <c r="R105" s="121" t="str">
        <f t="shared" si="49"/>
        <v/>
      </c>
      <c r="S105" s="121">
        <f t="shared" si="49"/>
        <v>23.32</v>
      </c>
      <c r="T105" s="117">
        <f t="shared" si="31"/>
        <v>22.16</v>
      </c>
      <c r="U105" s="118"/>
      <c r="V105" s="124">
        <f t="shared" si="25"/>
        <v>3324</v>
      </c>
      <c r="W105" s="125"/>
    </row>
    <row r="106" ht="12.75" customHeight="1">
      <c r="A106" s="115">
        <f t="shared" si="21"/>
        <v>44167</v>
      </c>
      <c r="B106" s="100" t="str">
        <f t="shared" si="22"/>
        <v>Tubulação de cobre nas medidas 1/2”</v>
      </c>
      <c r="C106" s="101">
        <f t="shared" ref="C106:D106" si="50">IF(C19="","",C19)</f>
        <v>150</v>
      </c>
      <c r="D106" s="101" t="str">
        <f t="shared" si="50"/>
        <v>metro</v>
      </c>
      <c r="E106" s="121" t="str">
        <f t="shared" ref="E106:S106" si="51">IF(E19&gt;0,IF(AND($V19&lt;=E19,E19&lt;=$W19),E19,"excluído*"),"")</f>
        <v>excluído*</v>
      </c>
      <c r="F106" s="121">
        <f t="shared" si="51"/>
        <v>18</v>
      </c>
      <c r="G106" s="121" t="str">
        <f t="shared" si="51"/>
        <v>excluído*</v>
      </c>
      <c r="H106" s="121">
        <f t="shared" si="51"/>
        <v>15.14</v>
      </c>
      <c r="I106" s="121">
        <f t="shared" si="51"/>
        <v>12.52</v>
      </c>
      <c r="J106" s="121">
        <f t="shared" si="51"/>
        <v>13.27</v>
      </c>
      <c r="K106" s="121" t="str">
        <f t="shared" si="51"/>
        <v/>
      </c>
      <c r="L106" s="121" t="str">
        <f t="shared" si="51"/>
        <v/>
      </c>
      <c r="M106" s="121" t="str">
        <f t="shared" si="51"/>
        <v/>
      </c>
      <c r="N106" s="121" t="str">
        <f t="shared" si="51"/>
        <v/>
      </c>
      <c r="O106" s="121" t="str">
        <f t="shared" si="51"/>
        <v/>
      </c>
      <c r="P106" s="121" t="str">
        <f t="shared" si="51"/>
        <v/>
      </c>
      <c r="Q106" s="121" t="str">
        <f t="shared" si="51"/>
        <v/>
      </c>
      <c r="R106" s="121" t="str">
        <f t="shared" si="51"/>
        <v/>
      </c>
      <c r="S106" s="121">
        <f t="shared" si="51"/>
        <v>18.39</v>
      </c>
      <c r="T106" s="117">
        <f t="shared" si="31"/>
        <v>15.46</v>
      </c>
      <c r="U106" s="118"/>
      <c r="V106" s="124">
        <f t="shared" si="25"/>
        <v>2319</v>
      </c>
      <c r="W106" s="125"/>
    </row>
    <row r="107" ht="12.75" customHeight="1">
      <c r="A107" s="126" t="str">
        <f t="shared" si="21"/>
        <v>2.13</v>
      </c>
      <c r="B107" s="100" t="str">
        <f t="shared" si="22"/>
        <v>Tubulação de cobre nas medidas 5/8”</v>
      </c>
      <c r="C107" s="101">
        <f t="shared" ref="C107:D107" si="52">IF(C20="","",C20)</f>
        <v>150</v>
      </c>
      <c r="D107" s="101" t="str">
        <f t="shared" si="52"/>
        <v>metro</v>
      </c>
      <c r="E107" s="121" t="str">
        <f t="shared" ref="E107:S107" si="53">IF(E20&gt;0,IF(AND($V20&lt;=E20,E20&lt;=$W20),E20,"excluído*"),"")</f>
        <v>excluído*</v>
      </c>
      <c r="F107" s="121">
        <f t="shared" si="53"/>
        <v>26</v>
      </c>
      <c r="G107" s="121" t="str">
        <f t="shared" si="53"/>
        <v>excluído*</v>
      </c>
      <c r="H107" s="121">
        <f t="shared" si="53"/>
        <v>17</v>
      </c>
      <c r="I107" s="121">
        <f t="shared" si="53"/>
        <v>16.07</v>
      </c>
      <c r="J107" s="121">
        <f t="shared" si="53"/>
        <v>15.94</v>
      </c>
      <c r="K107" s="121" t="str">
        <f t="shared" si="53"/>
        <v/>
      </c>
      <c r="L107" s="121" t="str">
        <f t="shared" si="53"/>
        <v/>
      </c>
      <c r="M107" s="121" t="str">
        <f t="shared" si="53"/>
        <v/>
      </c>
      <c r="N107" s="121" t="str">
        <f t="shared" si="53"/>
        <v/>
      </c>
      <c r="O107" s="121" t="str">
        <f t="shared" si="53"/>
        <v/>
      </c>
      <c r="P107" s="121" t="str">
        <f t="shared" si="53"/>
        <v/>
      </c>
      <c r="Q107" s="121" t="str">
        <f t="shared" si="53"/>
        <v/>
      </c>
      <c r="R107" s="121" t="str">
        <f t="shared" si="53"/>
        <v/>
      </c>
      <c r="S107" s="121">
        <f t="shared" si="53"/>
        <v>28.31</v>
      </c>
      <c r="T107" s="117">
        <f t="shared" si="31"/>
        <v>20.66</v>
      </c>
      <c r="U107" s="118"/>
      <c r="V107" s="124">
        <f t="shared" si="25"/>
        <v>3099</v>
      </c>
      <c r="W107" s="125"/>
    </row>
    <row r="108" ht="12.75" customHeight="1">
      <c r="A108" s="126" t="str">
        <f t="shared" si="21"/>
        <v>2.14</v>
      </c>
      <c r="B108" s="100" t="str">
        <f t="shared" si="22"/>
        <v>Tubulação de cobre nas medidas 3/4”</v>
      </c>
      <c r="C108" s="101">
        <f t="shared" ref="C108:D108" si="54">IF(C21="","",C21)</f>
        <v>150</v>
      </c>
      <c r="D108" s="101" t="str">
        <f t="shared" si="54"/>
        <v>metro</v>
      </c>
      <c r="E108" s="121" t="str">
        <f t="shared" ref="E108:S108" si="55">IF(E21&gt;0,IF(AND($V21&lt;=E21,E21&lt;=$W21),E21,"excluído*"),"")</f>
        <v>excluído*</v>
      </c>
      <c r="F108" s="121">
        <f t="shared" si="55"/>
        <v>30</v>
      </c>
      <c r="G108" s="121">
        <f t="shared" si="55"/>
        <v>42.5</v>
      </c>
      <c r="H108" s="121" t="str">
        <f t="shared" si="55"/>
        <v>excluído*</v>
      </c>
      <c r="I108" s="121" t="str">
        <f t="shared" si="55"/>
        <v>excluído*</v>
      </c>
      <c r="J108" s="121" t="str">
        <f t="shared" si="55"/>
        <v/>
      </c>
      <c r="K108" s="121" t="str">
        <f t="shared" si="55"/>
        <v/>
      </c>
      <c r="L108" s="121" t="str">
        <f t="shared" si="55"/>
        <v/>
      </c>
      <c r="M108" s="121" t="str">
        <f t="shared" si="55"/>
        <v/>
      </c>
      <c r="N108" s="121" t="str">
        <f t="shared" si="55"/>
        <v/>
      </c>
      <c r="O108" s="121" t="str">
        <f t="shared" si="55"/>
        <v/>
      </c>
      <c r="P108" s="121" t="str">
        <f t="shared" si="55"/>
        <v/>
      </c>
      <c r="Q108" s="121" t="str">
        <f t="shared" si="55"/>
        <v/>
      </c>
      <c r="R108" s="121" t="str">
        <f t="shared" si="55"/>
        <v/>
      </c>
      <c r="S108" s="121">
        <f t="shared" si="55"/>
        <v>30.45</v>
      </c>
      <c r="T108" s="117">
        <f t="shared" si="31"/>
        <v>34.32</v>
      </c>
      <c r="U108" s="118"/>
      <c r="V108" s="124">
        <f t="shared" si="25"/>
        <v>5148</v>
      </c>
      <c r="W108" s="125"/>
    </row>
    <row r="109" ht="12.75" customHeight="1">
      <c r="A109" s="126" t="str">
        <f t="shared" si="21"/>
        <v>2.15</v>
      </c>
      <c r="B109" s="100" t="str">
        <f t="shared" si="22"/>
        <v>Bombas para drenos até 30.000 BTU´s</v>
      </c>
      <c r="C109" s="101">
        <f t="shared" ref="C109:D109" si="56">IF(C22="","",C22)</f>
        <v>10</v>
      </c>
      <c r="D109" s="101" t="str">
        <f t="shared" si="56"/>
        <v>unid.</v>
      </c>
      <c r="E109" s="121" t="str">
        <f t="shared" ref="E109:S109" si="57">IF(E22&gt;0,IF(AND($V22&lt;=E22,E22&lt;=$W22),E22,"excluído*"),"")</f>
        <v>excluído*</v>
      </c>
      <c r="F109" s="121">
        <f t="shared" si="57"/>
        <v>550</v>
      </c>
      <c r="G109" s="121">
        <f t="shared" si="57"/>
        <v>520</v>
      </c>
      <c r="H109" s="121">
        <f t="shared" si="57"/>
        <v>492.1</v>
      </c>
      <c r="I109" s="121">
        <f t="shared" si="57"/>
        <v>462</v>
      </c>
      <c r="J109" s="121">
        <f t="shared" si="57"/>
        <v>462</v>
      </c>
      <c r="K109" s="121">
        <f t="shared" si="57"/>
        <v>540</v>
      </c>
      <c r="L109" s="121" t="str">
        <f t="shared" si="57"/>
        <v>excluído*</v>
      </c>
      <c r="M109" s="121" t="str">
        <f t="shared" si="57"/>
        <v/>
      </c>
      <c r="N109" s="121" t="str">
        <f t="shared" si="57"/>
        <v/>
      </c>
      <c r="O109" s="121" t="str">
        <f t="shared" si="57"/>
        <v/>
      </c>
      <c r="P109" s="121" t="str">
        <f t="shared" si="57"/>
        <v/>
      </c>
      <c r="Q109" s="121" t="str">
        <f t="shared" si="57"/>
        <v/>
      </c>
      <c r="R109" s="121" t="str">
        <f t="shared" si="57"/>
        <v/>
      </c>
      <c r="S109" s="121">
        <f t="shared" si="57"/>
        <v>513.23</v>
      </c>
      <c r="T109" s="117">
        <f t="shared" si="31"/>
        <v>505.62</v>
      </c>
      <c r="U109" s="118"/>
      <c r="V109" s="124">
        <f t="shared" si="25"/>
        <v>5056.2</v>
      </c>
      <c r="W109" s="125"/>
    </row>
    <row r="110" ht="12.75" customHeight="1">
      <c r="A110" s="126" t="str">
        <f t="shared" si="21"/>
        <v>2.16</v>
      </c>
      <c r="B110" s="100" t="str">
        <f t="shared" si="22"/>
        <v>Bombas para drenos acima de 30.000 BTU´s</v>
      </c>
      <c r="C110" s="101">
        <f t="shared" ref="C110:D110" si="58">IF(C23="","",C23)</f>
        <v>10</v>
      </c>
      <c r="D110" s="101" t="str">
        <f t="shared" si="58"/>
        <v>unid.</v>
      </c>
      <c r="E110" s="121">
        <f t="shared" ref="E110:S110" si="59">IF(E23&gt;0,IF(AND($V23&lt;=E23,E23&lt;=$W23),E23,"excluído*"),"")</f>
        <v>830</v>
      </c>
      <c r="F110" s="121">
        <f t="shared" si="59"/>
        <v>630</v>
      </c>
      <c r="G110" s="121">
        <f t="shared" si="59"/>
        <v>580</v>
      </c>
      <c r="H110" s="121">
        <f t="shared" si="59"/>
        <v>454.99</v>
      </c>
      <c r="I110" s="121">
        <f t="shared" si="59"/>
        <v>595</v>
      </c>
      <c r="J110" s="121">
        <f t="shared" si="59"/>
        <v>595</v>
      </c>
      <c r="K110" s="121">
        <f t="shared" si="59"/>
        <v>540</v>
      </c>
      <c r="L110" s="121">
        <f t="shared" si="59"/>
        <v>762</v>
      </c>
      <c r="M110" s="121" t="str">
        <f t="shared" si="59"/>
        <v>excluído*</v>
      </c>
      <c r="N110" s="121" t="str">
        <f t="shared" si="59"/>
        <v/>
      </c>
      <c r="O110" s="121" t="str">
        <f t="shared" si="59"/>
        <v/>
      </c>
      <c r="P110" s="121" t="str">
        <f t="shared" si="59"/>
        <v/>
      </c>
      <c r="Q110" s="121" t="str">
        <f t="shared" si="59"/>
        <v/>
      </c>
      <c r="R110" s="121" t="str">
        <f t="shared" si="59"/>
        <v/>
      </c>
      <c r="S110" s="121">
        <f t="shared" si="59"/>
        <v>790.45</v>
      </c>
      <c r="T110" s="117">
        <f t="shared" si="31"/>
        <v>641.94</v>
      </c>
      <c r="U110" s="118"/>
      <c r="V110" s="124">
        <f t="shared" si="25"/>
        <v>6419.4</v>
      </c>
      <c r="W110" s="125"/>
    </row>
    <row r="111" ht="32.25" customHeight="1">
      <c r="A111" s="126" t="str">
        <f t="shared" si="21"/>
        <v>2.17</v>
      </c>
      <c r="B111" s="100" t="str">
        <f t="shared" si="22"/>
        <v>Suportes mão francesa com calço de borracha para fixação da condensadora na parede</v>
      </c>
      <c r="C111" s="101">
        <f t="shared" ref="C111:D111" si="60">IF(C24="","",C24)</f>
        <v>50</v>
      </c>
      <c r="D111" s="101" t="str">
        <f t="shared" si="60"/>
        <v>unid.</v>
      </c>
      <c r="E111" s="121">
        <f t="shared" ref="E111:S111" si="61">IF(E24&gt;0,IF(AND($V24&lt;=E24,E24&lt;=$W24),E24,"excluído*"),"")</f>
        <v>80</v>
      </c>
      <c r="F111" s="121">
        <f t="shared" si="61"/>
        <v>70</v>
      </c>
      <c r="G111" s="121" t="str">
        <f t="shared" si="61"/>
        <v>excluído*</v>
      </c>
      <c r="H111" s="121">
        <f t="shared" si="61"/>
        <v>47.99</v>
      </c>
      <c r="I111" s="121" t="str">
        <f t="shared" si="61"/>
        <v>excluído*</v>
      </c>
      <c r="J111" s="121">
        <f t="shared" si="61"/>
        <v>57.99</v>
      </c>
      <c r="K111" s="121">
        <f t="shared" si="61"/>
        <v>71.61</v>
      </c>
      <c r="L111" s="121" t="str">
        <f t="shared" si="61"/>
        <v>excluído*</v>
      </c>
      <c r="M111" s="121">
        <f t="shared" si="61"/>
        <v>88.94</v>
      </c>
      <c r="N111" s="121" t="str">
        <f t="shared" si="61"/>
        <v>excluído*</v>
      </c>
      <c r="O111" s="121">
        <f t="shared" si="61"/>
        <v>64</v>
      </c>
      <c r="P111" s="121">
        <f t="shared" si="61"/>
        <v>70.99</v>
      </c>
      <c r="Q111" s="121" t="str">
        <f t="shared" si="61"/>
        <v/>
      </c>
      <c r="R111" s="121" t="str">
        <f t="shared" si="61"/>
        <v/>
      </c>
      <c r="S111" s="121">
        <f t="shared" si="61"/>
        <v>64.58</v>
      </c>
      <c r="T111" s="117">
        <f t="shared" si="31"/>
        <v>68.46</v>
      </c>
      <c r="U111" s="118"/>
      <c r="V111" s="124">
        <f t="shared" si="25"/>
        <v>3423</v>
      </c>
      <c r="W111" s="125"/>
    </row>
    <row r="112" ht="23.25" customHeight="1">
      <c r="A112" s="126" t="str">
        <f t="shared" si="21"/>
        <v>2.18</v>
      </c>
      <c r="B112" s="100" t="str">
        <f t="shared" si="22"/>
        <v>Calço de borracha (vibra stop) para fixação de condensadora em piso</v>
      </c>
      <c r="C112" s="101">
        <f t="shared" ref="C112:D112" si="62">IF(C25="","",C25)</f>
        <v>50</v>
      </c>
      <c r="D112" s="101" t="str">
        <f t="shared" si="62"/>
        <v>unid.</v>
      </c>
      <c r="E112" s="121">
        <f t="shared" ref="E112:S112" si="63">IF(E25&gt;0,IF(AND($V25&lt;=E25,E25&lt;=$W25),E25,"excluído*"),"")</f>
        <v>40.5</v>
      </c>
      <c r="F112" s="121">
        <f t="shared" si="63"/>
        <v>25</v>
      </c>
      <c r="G112" s="121">
        <f t="shared" si="63"/>
        <v>8.5</v>
      </c>
      <c r="H112" s="121">
        <f t="shared" si="63"/>
        <v>6.04</v>
      </c>
      <c r="I112" s="121">
        <f t="shared" si="63"/>
        <v>4.69</v>
      </c>
      <c r="J112" s="121">
        <f t="shared" si="63"/>
        <v>5.22</v>
      </c>
      <c r="K112" s="121" t="str">
        <f t="shared" si="63"/>
        <v>excluído*</v>
      </c>
      <c r="L112" s="121" t="str">
        <f t="shared" si="63"/>
        <v>excluído*</v>
      </c>
      <c r="M112" s="121">
        <f t="shared" si="63"/>
        <v>8</v>
      </c>
      <c r="N112" s="121">
        <f t="shared" si="63"/>
        <v>23.62</v>
      </c>
      <c r="O112" s="121" t="str">
        <f t="shared" si="63"/>
        <v/>
      </c>
      <c r="P112" s="121" t="str">
        <f t="shared" si="63"/>
        <v/>
      </c>
      <c r="Q112" s="121" t="str">
        <f t="shared" si="63"/>
        <v/>
      </c>
      <c r="R112" s="121" t="str">
        <f t="shared" si="63"/>
        <v/>
      </c>
      <c r="S112" s="121">
        <f t="shared" si="63"/>
        <v>25.53</v>
      </c>
      <c r="T112" s="117">
        <f t="shared" si="31"/>
        <v>16.34</v>
      </c>
      <c r="U112" s="118"/>
      <c r="V112" s="124">
        <f t="shared" si="25"/>
        <v>817</v>
      </c>
      <c r="W112" s="125"/>
    </row>
    <row r="113" ht="23.25" customHeight="1">
      <c r="A113" s="126" t="str">
        <f t="shared" si="21"/>
        <v>2.19</v>
      </c>
      <c r="B113" s="100" t="str">
        <f t="shared" si="22"/>
        <v>Fechamento dos furos executados para instalação/remoção do split</v>
      </c>
      <c r="C113" s="101">
        <f t="shared" ref="C113:D113" si="64">IF(C26="","",C26)</f>
        <v>50</v>
      </c>
      <c r="D113" s="101" t="str">
        <f t="shared" si="64"/>
        <v>unid.</v>
      </c>
      <c r="E113" s="127">
        <f t="shared" ref="E113:S113" si="65">IF(E26&gt;0,IF(AND($V26&lt;=E26,E26&lt;=$W26),E26,"excluído*"),"")</f>
        <v>317</v>
      </c>
      <c r="F113" s="127">
        <f t="shared" si="65"/>
        <v>130</v>
      </c>
      <c r="G113" s="127">
        <f t="shared" si="65"/>
        <v>150</v>
      </c>
      <c r="H113" s="127" t="str">
        <f t="shared" si="65"/>
        <v/>
      </c>
      <c r="I113" s="127" t="str">
        <f t="shared" si="65"/>
        <v/>
      </c>
      <c r="J113" s="127" t="str">
        <f t="shared" si="65"/>
        <v/>
      </c>
      <c r="K113" s="127" t="str">
        <f t="shared" si="65"/>
        <v/>
      </c>
      <c r="L113" s="127" t="str">
        <f t="shared" si="65"/>
        <v/>
      </c>
      <c r="M113" s="127" t="str">
        <f t="shared" si="65"/>
        <v/>
      </c>
      <c r="N113" s="127" t="str">
        <f t="shared" si="65"/>
        <v/>
      </c>
      <c r="O113" s="127" t="str">
        <f t="shared" si="65"/>
        <v/>
      </c>
      <c r="P113" s="127" t="str">
        <f t="shared" si="65"/>
        <v/>
      </c>
      <c r="Q113" s="127" t="str">
        <f t="shared" si="65"/>
        <v/>
      </c>
      <c r="R113" s="127" t="str">
        <f t="shared" si="65"/>
        <v/>
      </c>
      <c r="S113" s="127" t="str">
        <f t="shared" si="65"/>
        <v>excluído*</v>
      </c>
      <c r="T113" s="117">
        <f t="shared" si="31"/>
        <v>199</v>
      </c>
      <c r="U113" s="118"/>
      <c r="V113" s="130">
        <f t="shared" si="25"/>
        <v>9950</v>
      </c>
      <c r="W113" s="131"/>
    </row>
    <row r="114" ht="12.75" customHeight="1">
      <c r="A114" s="107">
        <f t="shared" si="21"/>
        <v>3</v>
      </c>
      <c r="B114" s="108" t="str">
        <f t="shared" si="22"/>
        <v>Serviços complementares</v>
      </c>
      <c r="C114" s="92"/>
      <c r="D114" s="93"/>
      <c r="E114" s="110" t="str">
        <f t="shared" ref="E114:S114" si="66">IF(E27&gt;0,IF(AND($V27&lt;=E27,E27&lt;=$W27),E27,"excluído*"),"")</f>
        <v/>
      </c>
      <c r="F114" s="110" t="str">
        <f t="shared" si="66"/>
        <v/>
      </c>
      <c r="G114" s="110" t="str">
        <f t="shared" si="66"/>
        <v/>
      </c>
      <c r="H114" s="110" t="str">
        <f t="shared" si="66"/>
        <v/>
      </c>
      <c r="I114" s="110" t="str">
        <f t="shared" si="66"/>
        <v/>
      </c>
      <c r="J114" s="110" t="str">
        <f t="shared" si="66"/>
        <v/>
      </c>
      <c r="K114" s="110" t="str">
        <f t="shared" si="66"/>
        <v/>
      </c>
      <c r="L114" s="110" t="str">
        <f t="shared" si="66"/>
        <v/>
      </c>
      <c r="M114" s="110" t="str">
        <f t="shared" si="66"/>
        <v/>
      </c>
      <c r="N114" s="110" t="str">
        <f t="shared" si="66"/>
        <v/>
      </c>
      <c r="O114" s="110" t="str">
        <f t="shared" si="66"/>
        <v/>
      </c>
      <c r="P114" s="110" t="str">
        <f t="shared" si="66"/>
        <v/>
      </c>
      <c r="Q114" s="110" t="str">
        <f t="shared" si="66"/>
        <v/>
      </c>
      <c r="R114" s="110" t="str">
        <f t="shared" si="66"/>
        <v/>
      </c>
      <c r="S114" s="111" t="str">
        <f t="shared" si="66"/>
        <v/>
      </c>
      <c r="T114" s="112" t="str">
        <f>IF(SUM(E114:H114)&gt;0,ROUND(AVERAGE(E114:H114),2),"")</f>
        <v/>
      </c>
      <c r="U114" s="112"/>
      <c r="V114" s="113" t="str">
        <f t="shared" si="25"/>
        <v/>
      </c>
      <c r="W114" s="114"/>
    </row>
    <row r="115" ht="24.0" customHeight="1">
      <c r="A115" s="115">
        <f t="shared" si="21"/>
        <v>43833</v>
      </c>
      <c r="B115" s="100" t="str">
        <f t="shared" si="22"/>
        <v>Carga de gás freon R22 e gás R410 com teste de pressão (por aparelho)</v>
      </c>
      <c r="C115" s="101">
        <f t="shared" ref="C115:D115" si="67">IF(C28="","",C28)</f>
        <v>261</v>
      </c>
      <c r="D115" s="101" t="str">
        <f t="shared" si="67"/>
        <v>unid.</v>
      </c>
      <c r="E115" s="116">
        <f t="shared" ref="E115:S115" si="68">IF(E28&gt;0,IF(AND($V28&lt;=E28,E28&lt;=$W28),E28,"excluído*"),"")</f>
        <v>760</v>
      </c>
      <c r="F115" s="116" t="str">
        <f t="shared" si="68"/>
        <v>excluído*</v>
      </c>
      <c r="G115" s="116">
        <f t="shared" si="68"/>
        <v>380</v>
      </c>
      <c r="H115" s="116" t="str">
        <f t="shared" si="68"/>
        <v/>
      </c>
      <c r="I115" s="116" t="str">
        <f t="shared" si="68"/>
        <v/>
      </c>
      <c r="J115" s="116" t="str">
        <f t="shared" si="68"/>
        <v/>
      </c>
      <c r="K115" s="116">
        <f t="shared" si="68"/>
        <v>570</v>
      </c>
      <c r="L115" s="116">
        <f t="shared" si="68"/>
        <v>750</v>
      </c>
      <c r="M115" s="116" t="str">
        <f t="shared" si="68"/>
        <v>excluído*</v>
      </c>
      <c r="N115" s="116" t="str">
        <f t="shared" si="68"/>
        <v>excluído*</v>
      </c>
      <c r="O115" s="116" t="str">
        <f t="shared" si="68"/>
        <v>excluído*</v>
      </c>
      <c r="P115" s="116">
        <f t="shared" si="68"/>
        <v>550</v>
      </c>
      <c r="Q115" s="116">
        <f t="shared" si="68"/>
        <v>570</v>
      </c>
      <c r="R115" s="116" t="str">
        <f t="shared" si="68"/>
        <v>excluído*</v>
      </c>
      <c r="S115" s="116" t="str">
        <f t="shared" si="68"/>
        <v>excluído*</v>
      </c>
      <c r="T115" s="117">
        <f t="shared" ref="T115:T120" si="71">IF(SUM(E115:S115)&gt;0,ROUND(AVERAGE(E115:S115),2),"")</f>
        <v>596.67</v>
      </c>
      <c r="U115" s="118"/>
      <c r="V115" s="130">
        <f t="shared" si="25"/>
        <v>155730.87</v>
      </c>
      <c r="W115" s="131"/>
    </row>
    <row r="116" ht="12.75" customHeight="1">
      <c r="A116" s="115">
        <f t="shared" si="21"/>
        <v>43864</v>
      </c>
      <c r="B116" s="100" t="str">
        <f t="shared" si="22"/>
        <v>Gás 141B para limpeza (por aparelho)</v>
      </c>
      <c r="C116" s="101">
        <f t="shared" ref="C116:D116" si="69">IF(C29="","",C29)</f>
        <v>80</v>
      </c>
      <c r="D116" s="101" t="str">
        <f t="shared" si="69"/>
        <v>unid.</v>
      </c>
      <c r="E116" s="121">
        <f t="shared" ref="E116:S116" si="70">IF(E29&gt;0,IF(AND($V29&lt;=E29,E29&lt;=$W29),E29,"excluído*"),"")</f>
        <v>270</v>
      </c>
      <c r="F116" s="121">
        <f t="shared" si="70"/>
        <v>100</v>
      </c>
      <c r="G116" s="121">
        <f t="shared" si="70"/>
        <v>720</v>
      </c>
      <c r="H116" s="121" t="str">
        <f t="shared" si="70"/>
        <v/>
      </c>
      <c r="I116" s="121" t="str">
        <f t="shared" si="70"/>
        <v/>
      </c>
      <c r="J116" s="121" t="str">
        <f t="shared" si="70"/>
        <v/>
      </c>
      <c r="K116" s="121" t="str">
        <f t="shared" si="70"/>
        <v>excluído*</v>
      </c>
      <c r="L116" s="121" t="str">
        <f t="shared" si="70"/>
        <v/>
      </c>
      <c r="M116" s="121" t="str">
        <f t="shared" si="70"/>
        <v/>
      </c>
      <c r="N116" s="121" t="str">
        <f t="shared" si="70"/>
        <v/>
      </c>
      <c r="O116" s="121" t="str">
        <f t="shared" si="70"/>
        <v/>
      </c>
      <c r="P116" s="121" t="str">
        <f t="shared" si="70"/>
        <v/>
      </c>
      <c r="Q116" s="121" t="str">
        <f t="shared" si="70"/>
        <v/>
      </c>
      <c r="R116" s="121" t="str">
        <f t="shared" si="70"/>
        <v/>
      </c>
      <c r="S116" s="121">
        <f t="shared" si="70"/>
        <v>148.31</v>
      </c>
      <c r="T116" s="117">
        <f t="shared" si="71"/>
        <v>309.58</v>
      </c>
      <c r="U116" s="118"/>
      <c r="V116" s="130">
        <f t="shared" si="25"/>
        <v>24766.4</v>
      </c>
      <c r="W116" s="131"/>
    </row>
    <row r="117" ht="12.75" customHeight="1">
      <c r="A117" s="115">
        <f t="shared" si="21"/>
        <v>43893</v>
      </c>
      <c r="B117" s="100" t="str">
        <f t="shared" si="22"/>
        <v>Nitrogênio (por aparelho)</v>
      </c>
      <c r="C117" s="101">
        <f t="shared" ref="C117:D117" si="72">IF(C30="","",C30)</f>
        <v>261</v>
      </c>
      <c r="D117" s="101" t="str">
        <f t="shared" si="72"/>
        <v>unid.</v>
      </c>
      <c r="E117" s="121" t="str">
        <f t="shared" ref="E117:S117" si="73">IF(E30&gt;0,IF(AND($V30&lt;=E30,E30&lt;=$W30),E30,"excluído*"),"")</f>
        <v>excluído*</v>
      </c>
      <c r="F117" s="121">
        <f t="shared" si="73"/>
        <v>180</v>
      </c>
      <c r="G117" s="121">
        <f t="shared" si="73"/>
        <v>255</v>
      </c>
      <c r="H117" s="121" t="str">
        <f t="shared" si="73"/>
        <v/>
      </c>
      <c r="I117" s="121" t="str">
        <f t="shared" si="73"/>
        <v/>
      </c>
      <c r="J117" s="121" t="str">
        <f t="shared" si="73"/>
        <v/>
      </c>
      <c r="K117" s="121" t="str">
        <f t="shared" si="73"/>
        <v/>
      </c>
      <c r="L117" s="121" t="str">
        <f t="shared" si="73"/>
        <v/>
      </c>
      <c r="M117" s="121" t="str">
        <f t="shared" si="73"/>
        <v/>
      </c>
      <c r="N117" s="121" t="str">
        <f t="shared" si="73"/>
        <v/>
      </c>
      <c r="O117" s="121" t="str">
        <f t="shared" si="73"/>
        <v/>
      </c>
      <c r="P117" s="121" t="str">
        <f t="shared" si="73"/>
        <v/>
      </c>
      <c r="Q117" s="121" t="str">
        <f t="shared" si="73"/>
        <v/>
      </c>
      <c r="R117" s="121" t="str">
        <f t="shared" si="73"/>
        <v/>
      </c>
      <c r="S117" s="121">
        <f t="shared" si="73"/>
        <v>255.33</v>
      </c>
      <c r="T117" s="117">
        <f t="shared" si="71"/>
        <v>230.11</v>
      </c>
      <c r="U117" s="118"/>
      <c r="V117" s="130">
        <f t="shared" si="25"/>
        <v>60058.71</v>
      </c>
      <c r="W117" s="131"/>
    </row>
    <row r="118" ht="21.75" customHeight="1">
      <c r="A118" s="115">
        <f t="shared" si="21"/>
        <v>43924</v>
      </c>
      <c r="B118" s="100" t="str">
        <f t="shared" si="22"/>
        <v>Limpeza do sistema dos condicionantes (por aparelho)</v>
      </c>
      <c r="C118" s="101">
        <f t="shared" ref="C118:D118" si="74">IF(C31="","",C31)</f>
        <v>261</v>
      </c>
      <c r="D118" s="101" t="str">
        <f t="shared" si="74"/>
        <v>unid.</v>
      </c>
      <c r="E118" s="121">
        <f t="shared" ref="E118:S118" si="75">IF(E31&gt;0,IF(AND($V31&lt;=E31,E31&lt;=$W31),E31,"excluído*"),"")</f>
        <v>420</v>
      </c>
      <c r="F118" s="121" t="str">
        <f t="shared" si="75"/>
        <v>excluído*</v>
      </c>
      <c r="G118" s="121">
        <f t="shared" si="75"/>
        <v>450</v>
      </c>
      <c r="H118" s="121" t="str">
        <f t="shared" si="75"/>
        <v/>
      </c>
      <c r="I118" s="121" t="str">
        <f t="shared" si="75"/>
        <v/>
      </c>
      <c r="J118" s="121" t="str">
        <f t="shared" si="75"/>
        <v/>
      </c>
      <c r="K118" s="121" t="str">
        <f t="shared" si="75"/>
        <v/>
      </c>
      <c r="L118" s="121" t="str">
        <f t="shared" si="75"/>
        <v/>
      </c>
      <c r="M118" s="121" t="str">
        <f t="shared" si="75"/>
        <v/>
      </c>
      <c r="N118" s="121" t="str">
        <f t="shared" si="75"/>
        <v/>
      </c>
      <c r="O118" s="121" t="str">
        <f t="shared" si="75"/>
        <v/>
      </c>
      <c r="P118" s="121" t="str">
        <f t="shared" si="75"/>
        <v/>
      </c>
      <c r="Q118" s="121" t="str">
        <f t="shared" si="75"/>
        <v/>
      </c>
      <c r="R118" s="121" t="str">
        <f t="shared" si="75"/>
        <v/>
      </c>
      <c r="S118" s="121">
        <f t="shared" si="75"/>
        <v>244.6</v>
      </c>
      <c r="T118" s="117">
        <f t="shared" si="71"/>
        <v>371.53</v>
      </c>
      <c r="U118" s="118"/>
      <c r="V118" s="130">
        <f t="shared" si="25"/>
        <v>96969.33</v>
      </c>
      <c r="W118" s="131"/>
    </row>
    <row r="119" ht="23.25" customHeight="1">
      <c r="A119" s="115">
        <f t="shared" si="21"/>
        <v>43954</v>
      </c>
      <c r="B119" s="100" t="str">
        <f t="shared" si="22"/>
        <v>Pintura do chassi eliminação de foco de ferrugem aplicação de anticorrosivo </v>
      </c>
      <c r="C119" s="101">
        <f t="shared" ref="C119:D119" si="76">IF(C32="","",C32)</f>
        <v>261</v>
      </c>
      <c r="D119" s="101" t="str">
        <f t="shared" si="76"/>
        <v>unid.</v>
      </c>
      <c r="E119" s="121">
        <f t="shared" ref="E119:S119" si="77">IF(E32&gt;0,IF(AND($V32&lt;=E32,E32&lt;=$W32),E32,"excluído*"),"")</f>
        <v>250</v>
      </c>
      <c r="F119" s="121" t="str">
        <f t="shared" si="77"/>
        <v>excluído*</v>
      </c>
      <c r="G119" s="121">
        <f t="shared" si="77"/>
        <v>215</v>
      </c>
      <c r="H119" s="121" t="str">
        <f t="shared" si="77"/>
        <v/>
      </c>
      <c r="I119" s="121" t="str">
        <f t="shared" si="77"/>
        <v/>
      </c>
      <c r="J119" s="121" t="str">
        <f t="shared" si="77"/>
        <v/>
      </c>
      <c r="K119" s="121">
        <f t="shared" si="77"/>
        <v>250</v>
      </c>
      <c r="L119" s="121">
        <f t="shared" si="77"/>
        <v>300</v>
      </c>
      <c r="M119" s="121">
        <f t="shared" si="77"/>
        <v>294.93</v>
      </c>
      <c r="N119" s="121">
        <f t="shared" si="77"/>
        <v>250</v>
      </c>
      <c r="O119" s="121">
        <f t="shared" si="77"/>
        <v>200</v>
      </c>
      <c r="P119" s="121">
        <f t="shared" si="77"/>
        <v>225</v>
      </c>
      <c r="Q119" s="121" t="str">
        <f t="shared" si="77"/>
        <v>excluído*</v>
      </c>
      <c r="R119" s="121" t="str">
        <f t="shared" si="77"/>
        <v/>
      </c>
      <c r="S119" s="121" t="str">
        <f t="shared" si="77"/>
        <v>excluído*</v>
      </c>
      <c r="T119" s="117">
        <f t="shared" si="71"/>
        <v>248.12</v>
      </c>
      <c r="U119" s="118"/>
      <c r="V119" s="130">
        <f t="shared" si="25"/>
        <v>64759.32</v>
      </c>
      <c r="W119" s="131"/>
    </row>
    <row r="120" ht="14.25" customHeight="1">
      <c r="A120" s="115">
        <f t="shared" si="21"/>
        <v>43985</v>
      </c>
      <c r="B120" s="100" t="str">
        <f t="shared" si="22"/>
        <v>Serviços ou reparos de alimentação elétrica</v>
      </c>
      <c r="C120" s="101">
        <f t="shared" ref="C120:D120" si="78">IF(C33="","",C33)</f>
        <v>100</v>
      </c>
      <c r="D120" s="101" t="str">
        <f t="shared" si="78"/>
        <v>unid.</v>
      </c>
      <c r="E120" s="127">
        <f t="shared" ref="E120:S120" si="79">IF(E33&gt;0,IF(AND($V33&lt;=E33,E33&lt;=$W33),E33,"excluído*"),"")</f>
        <v>280</v>
      </c>
      <c r="F120" s="127" t="str">
        <f t="shared" si="79"/>
        <v>excluído*</v>
      </c>
      <c r="G120" s="127">
        <f t="shared" si="79"/>
        <v>235</v>
      </c>
      <c r="H120" s="127" t="str">
        <f t="shared" si="79"/>
        <v/>
      </c>
      <c r="I120" s="127" t="str">
        <f t="shared" si="79"/>
        <v/>
      </c>
      <c r="J120" s="127" t="str">
        <f t="shared" si="79"/>
        <v/>
      </c>
      <c r="K120" s="127" t="str">
        <f t="shared" si="79"/>
        <v>excluído*</v>
      </c>
      <c r="L120" s="127">
        <f t="shared" si="79"/>
        <v>150</v>
      </c>
      <c r="M120" s="127" t="str">
        <f t="shared" si="79"/>
        <v/>
      </c>
      <c r="N120" s="127" t="str">
        <f t="shared" si="79"/>
        <v/>
      </c>
      <c r="O120" s="127" t="str">
        <f t="shared" si="79"/>
        <v/>
      </c>
      <c r="P120" s="127" t="str">
        <f t="shared" si="79"/>
        <v/>
      </c>
      <c r="Q120" s="127" t="str">
        <f t="shared" si="79"/>
        <v/>
      </c>
      <c r="R120" s="127" t="str">
        <f t="shared" si="79"/>
        <v/>
      </c>
      <c r="S120" s="127">
        <f t="shared" si="79"/>
        <v>176.37</v>
      </c>
      <c r="T120" s="117">
        <f t="shared" si="71"/>
        <v>210.34</v>
      </c>
      <c r="U120" s="118"/>
      <c r="V120" s="130">
        <f t="shared" si="25"/>
        <v>21034</v>
      </c>
      <c r="W120" s="131"/>
    </row>
    <row r="121" ht="12.75" customHeight="1">
      <c r="A121" s="107">
        <f t="shared" si="21"/>
        <v>4</v>
      </c>
      <c r="B121" s="108" t="str">
        <f t="shared" si="22"/>
        <v>Peças</v>
      </c>
      <c r="C121" s="92" t="str">
        <f t="shared" ref="C121:D121" si="80">IF(C34="","",C34)</f>
        <v/>
      </c>
      <c r="D121" s="93" t="str">
        <f t="shared" si="80"/>
        <v/>
      </c>
      <c r="E121" s="110" t="str">
        <f t="shared" ref="E121:S121" si="81">IF(E34&gt;0,IF(AND($V34&lt;=E34,E34&lt;=$W34),E34,"excluído*"),"")</f>
        <v/>
      </c>
      <c r="F121" s="110" t="str">
        <f t="shared" si="81"/>
        <v/>
      </c>
      <c r="G121" s="110" t="str">
        <f t="shared" si="81"/>
        <v/>
      </c>
      <c r="H121" s="110" t="str">
        <f t="shared" si="81"/>
        <v/>
      </c>
      <c r="I121" s="110" t="str">
        <f t="shared" si="81"/>
        <v/>
      </c>
      <c r="J121" s="110" t="str">
        <f t="shared" si="81"/>
        <v/>
      </c>
      <c r="K121" s="110" t="str">
        <f t="shared" si="81"/>
        <v/>
      </c>
      <c r="L121" s="110" t="str">
        <f t="shared" si="81"/>
        <v/>
      </c>
      <c r="M121" s="110" t="str">
        <f t="shared" si="81"/>
        <v/>
      </c>
      <c r="N121" s="110" t="str">
        <f t="shared" si="81"/>
        <v/>
      </c>
      <c r="O121" s="110" t="str">
        <f t="shared" si="81"/>
        <v/>
      </c>
      <c r="P121" s="110" t="str">
        <f t="shared" si="81"/>
        <v/>
      </c>
      <c r="Q121" s="110" t="str">
        <f t="shared" si="81"/>
        <v/>
      </c>
      <c r="R121" s="110" t="str">
        <f t="shared" si="81"/>
        <v/>
      </c>
      <c r="S121" s="111" t="str">
        <f t="shared" si="81"/>
        <v/>
      </c>
      <c r="T121" s="112" t="str">
        <f>IF(SUM(E121:H121)&gt;0,ROUND(AVERAGE(E121:H121),2),"")</f>
        <v/>
      </c>
      <c r="U121" s="112"/>
      <c r="V121" s="113" t="str">
        <f t="shared" si="25"/>
        <v/>
      </c>
      <c r="W121" s="114"/>
    </row>
    <row r="122" ht="12.75" customHeight="1">
      <c r="A122" s="115">
        <f t="shared" si="21"/>
        <v>43834</v>
      </c>
      <c r="B122" s="100" t="str">
        <f t="shared" si="22"/>
        <v>Motor de ventilação</v>
      </c>
      <c r="C122" s="101">
        <f t="shared" ref="C122:D122" si="82">IF(C35="","",C35)</f>
        <v>400</v>
      </c>
      <c r="D122" s="101" t="str">
        <f t="shared" si="82"/>
        <v>unid.</v>
      </c>
      <c r="E122" s="116">
        <f t="shared" ref="E122:S122" si="83">IF(E35&gt;0,IF(AND($V35&lt;=E35,E35&lt;=$W35),E35,"excluído*"),"")</f>
        <v>430</v>
      </c>
      <c r="F122" s="116" t="str">
        <f t="shared" si="83"/>
        <v>excluído*</v>
      </c>
      <c r="G122" s="116">
        <f t="shared" si="83"/>
        <v>385</v>
      </c>
      <c r="H122" s="116">
        <f t="shared" si="83"/>
        <v>339.89</v>
      </c>
      <c r="I122" s="116">
        <f t="shared" si="83"/>
        <v>353.19</v>
      </c>
      <c r="J122" s="116" t="str">
        <f t="shared" si="83"/>
        <v>excluído*</v>
      </c>
      <c r="K122" s="116" t="str">
        <f t="shared" si="83"/>
        <v>excluído*</v>
      </c>
      <c r="L122" s="116">
        <f t="shared" si="83"/>
        <v>342</v>
      </c>
      <c r="M122" s="116">
        <f t="shared" si="83"/>
        <v>385.71</v>
      </c>
      <c r="N122" s="116">
        <f t="shared" si="83"/>
        <v>406.76</v>
      </c>
      <c r="O122" s="116">
        <f t="shared" si="83"/>
        <v>398</v>
      </c>
      <c r="P122" s="116" t="str">
        <f t="shared" si="83"/>
        <v>excluído*</v>
      </c>
      <c r="Q122" s="116">
        <f t="shared" si="83"/>
        <v>433.33</v>
      </c>
      <c r="R122" s="116">
        <f t="shared" si="83"/>
        <v>350</v>
      </c>
      <c r="S122" s="116" t="str">
        <f t="shared" si="83"/>
        <v>excluído*</v>
      </c>
      <c r="T122" s="117">
        <f t="shared" ref="T122:T139" si="86">IF(SUM(E122:S122)&gt;0,ROUND(AVERAGE(E122:S122),2),"")</f>
        <v>382.39</v>
      </c>
      <c r="U122" s="118"/>
      <c r="V122" s="130">
        <f t="shared" si="25"/>
        <v>152956</v>
      </c>
      <c r="W122" s="131"/>
    </row>
    <row r="123" ht="12.75" customHeight="1">
      <c r="A123" s="115">
        <f t="shared" si="21"/>
        <v>43865</v>
      </c>
      <c r="B123" s="100" t="str">
        <f t="shared" si="22"/>
        <v>Bobina de válvula reversora</v>
      </c>
      <c r="C123" s="101">
        <f t="shared" ref="C123:D123" si="84">IF(C36="","",C36)</f>
        <v>40</v>
      </c>
      <c r="D123" s="101" t="str">
        <f t="shared" si="84"/>
        <v>unid.</v>
      </c>
      <c r="E123" s="121">
        <f t="shared" ref="E123:S123" si="85">IF(E36&gt;0,IF(AND($V36&lt;=E36,E36&lt;=$W36),E36,"excluído*"),"")</f>
        <v>230</v>
      </c>
      <c r="F123" s="121">
        <f t="shared" si="85"/>
        <v>150</v>
      </c>
      <c r="G123" s="121" t="str">
        <f t="shared" si="85"/>
        <v>excluído*</v>
      </c>
      <c r="H123" s="121">
        <f t="shared" si="85"/>
        <v>120</v>
      </c>
      <c r="I123" s="121" t="str">
        <f t="shared" si="85"/>
        <v>excluído*</v>
      </c>
      <c r="J123" s="121" t="str">
        <f t="shared" si="85"/>
        <v>excluído*</v>
      </c>
      <c r="K123" s="121">
        <f t="shared" si="85"/>
        <v>234.37</v>
      </c>
      <c r="L123" s="121" t="str">
        <f t="shared" si="85"/>
        <v>excluído*</v>
      </c>
      <c r="M123" s="121">
        <f t="shared" si="85"/>
        <v>200</v>
      </c>
      <c r="N123" s="121" t="str">
        <f t="shared" si="85"/>
        <v/>
      </c>
      <c r="O123" s="121" t="str">
        <f t="shared" si="85"/>
        <v/>
      </c>
      <c r="P123" s="121" t="str">
        <f t="shared" si="85"/>
        <v/>
      </c>
      <c r="Q123" s="121" t="str">
        <f t="shared" si="85"/>
        <v/>
      </c>
      <c r="R123" s="121" t="str">
        <f t="shared" si="85"/>
        <v/>
      </c>
      <c r="S123" s="121">
        <f t="shared" si="85"/>
        <v>148.56</v>
      </c>
      <c r="T123" s="117">
        <f t="shared" si="86"/>
        <v>180.49</v>
      </c>
      <c r="U123" s="118"/>
      <c r="V123" s="130">
        <f t="shared" si="25"/>
        <v>7219.6</v>
      </c>
      <c r="W123" s="131"/>
    </row>
    <row r="124" ht="12.75" customHeight="1">
      <c r="A124" s="115">
        <f t="shared" si="21"/>
        <v>43894</v>
      </c>
      <c r="B124" s="100" t="str">
        <f t="shared" si="22"/>
        <v>Válvula reversora completa</v>
      </c>
      <c r="C124" s="101">
        <f t="shared" ref="C124:D124" si="87">IF(C37="","",C37)</f>
        <v>40</v>
      </c>
      <c r="D124" s="101" t="str">
        <f t="shared" si="87"/>
        <v>unid.</v>
      </c>
      <c r="E124" s="121" t="str">
        <f t="shared" ref="E124:S124" si="88">IF(E37&gt;0,IF(AND($V37&lt;=E37,E37&lt;=$W37),E37,"excluído*"),"")</f>
        <v>excluído*</v>
      </c>
      <c r="F124" s="121">
        <f t="shared" si="88"/>
        <v>250</v>
      </c>
      <c r="G124" s="121">
        <f t="shared" si="88"/>
        <v>355</v>
      </c>
      <c r="H124" s="121">
        <f t="shared" si="88"/>
        <v>254.85</v>
      </c>
      <c r="I124" s="121">
        <f t="shared" si="88"/>
        <v>357.8</v>
      </c>
      <c r="J124" s="121">
        <f t="shared" si="88"/>
        <v>458.3</v>
      </c>
      <c r="K124" s="121" t="str">
        <f t="shared" si="88"/>
        <v/>
      </c>
      <c r="L124" s="121" t="str">
        <f t="shared" si="88"/>
        <v/>
      </c>
      <c r="M124" s="121" t="str">
        <f t="shared" si="88"/>
        <v/>
      </c>
      <c r="N124" s="121" t="str">
        <f t="shared" si="88"/>
        <v/>
      </c>
      <c r="O124" s="121" t="str">
        <f t="shared" si="88"/>
        <v/>
      </c>
      <c r="P124" s="121" t="str">
        <f t="shared" si="88"/>
        <v/>
      </c>
      <c r="Q124" s="121" t="str">
        <f t="shared" si="88"/>
        <v/>
      </c>
      <c r="R124" s="121" t="str">
        <f t="shared" si="88"/>
        <v/>
      </c>
      <c r="S124" s="121">
        <f t="shared" si="88"/>
        <v>288.94</v>
      </c>
      <c r="T124" s="117">
        <f t="shared" si="86"/>
        <v>327.48</v>
      </c>
      <c r="U124" s="118"/>
      <c r="V124" s="130">
        <f t="shared" si="25"/>
        <v>13099.2</v>
      </c>
      <c r="W124" s="131"/>
    </row>
    <row r="125" ht="12.75" customHeight="1">
      <c r="A125" s="115">
        <f t="shared" si="21"/>
        <v>43925</v>
      </c>
      <c r="B125" s="100" t="str">
        <f t="shared" si="22"/>
        <v>Válvula reversora</v>
      </c>
      <c r="C125" s="101">
        <f t="shared" ref="C125:D125" si="89">IF(C38="","",C38)</f>
        <v>40</v>
      </c>
      <c r="D125" s="101" t="str">
        <f t="shared" si="89"/>
        <v>unid.</v>
      </c>
      <c r="E125" s="121" t="str">
        <f t="shared" ref="E125:S125" si="90">IF(E38&gt;0,IF(AND($V38&lt;=E38,E38&lt;=$W38),E38,"excluído*"),"")</f>
        <v>excluído*</v>
      </c>
      <c r="F125" s="121">
        <f t="shared" si="90"/>
        <v>200</v>
      </c>
      <c r="G125" s="121">
        <f t="shared" si="90"/>
        <v>355</v>
      </c>
      <c r="H125" s="121" t="str">
        <f t="shared" si="90"/>
        <v>excluído*</v>
      </c>
      <c r="I125" s="121" t="str">
        <f t="shared" si="90"/>
        <v/>
      </c>
      <c r="J125" s="121" t="str">
        <f t="shared" si="90"/>
        <v/>
      </c>
      <c r="K125" s="121" t="str">
        <f t="shared" si="90"/>
        <v/>
      </c>
      <c r="L125" s="121" t="str">
        <f t="shared" si="90"/>
        <v/>
      </c>
      <c r="M125" s="121" t="str">
        <f t="shared" si="90"/>
        <v/>
      </c>
      <c r="N125" s="121" t="str">
        <f t="shared" si="90"/>
        <v/>
      </c>
      <c r="O125" s="121" t="str">
        <f t="shared" si="90"/>
        <v/>
      </c>
      <c r="P125" s="121" t="str">
        <f t="shared" si="90"/>
        <v/>
      </c>
      <c r="Q125" s="121" t="str">
        <f t="shared" si="90"/>
        <v/>
      </c>
      <c r="R125" s="121" t="str">
        <f t="shared" si="90"/>
        <v/>
      </c>
      <c r="S125" s="121">
        <f t="shared" si="90"/>
        <v>255.76</v>
      </c>
      <c r="T125" s="117">
        <f t="shared" si="86"/>
        <v>270.25</v>
      </c>
      <c r="U125" s="118"/>
      <c r="V125" s="130">
        <f t="shared" si="25"/>
        <v>10810</v>
      </c>
      <c r="W125" s="131"/>
    </row>
    <row r="126" ht="12.75" customHeight="1">
      <c r="A126" s="115">
        <f t="shared" si="21"/>
        <v>43955</v>
      </c>
      <c r="B126" s="100" t="str">
        <f t="shared" si="22"/>
        <v>Turbina Springer / Consul/ Elgin/ LG</v>
      </c>
      <c r="C126" s="101">
        <f t="shared" ref="C126:D126" si="91">IF(C39="","",C39)</f>
        <v>40</v>
      </c>
      <c r="D126" s="101" t="str">
        <f t="shared" si="91"/>
        <v>unid.</v>
      </c>
      <c r="E126" s="121" t="str">
        <f t="shared" ref="E126:S126" si="92">IF(E39&gt;0,IF(AND($V39&lt;=E39,E39&lt;=$W39),E39,"excluído*"),"")</f>
        <v>excluído*</v>
      </c>
      <c r="F126" s="121">
        <f t="shared" si="92"/>
        <v>224</v>
      </c>
      <c r="G126" s="121" t="str">
        <f t="shared" si="92"/>
        <v>excluído*</v>
      </c>
      <c r="H126" s="121">
        <f t="shared" si="92"/>
        <v>212.3</v>
      </c>
      <c r="I126" s="121">
        <f t="shared" si="92"/>
        <v>195.69</v>
      </c>
      <c r="J126" s="121" t="str">
        <f t="shared" si="92"/>
        <v>excluído*</v>
      </c>
      <c r="K126" s="121">
        <f t="shared" si="92"/>
        <v>366.67</v>
      </c>
      <c r="L126" s="121">
        <f t="shared" si="92"/>
        <v>379.5</v>
      </c>
      <c r="M126" s="121">
        <f t="shared" si="92"/>
        <v>393.18</v>
      </c>
      <c r="N126" s="121" t="str">
        <f t="shared" si="92"/>
        <v>excluído*</v>
      </c>
      <c r="O126" s="121" t="str">
        <f t="shared" si="92"/>
        <v/>
      </c>
      <c r="P126" s="121" t="str">
        <f t="shared" si="92"/>
        <v/>
      </c>
      <c r="Q126" s="121" t="str">
        <f t="shared" si="92"/>
        <v/>
      </c>
      <c r="R126" s="121" t="str">
        <f t="shared" si="92"/>
        <v/>
      </c>
      <c r="S126" s="121">
        <f t="shared" si="92"/>
        <v>334.03</v>
      </c>
      <c r="T126" s="117">
        <f t="shared" si="86"/>
        <v>300.77</v>
      </c>
      <c r="U126" s="118"/>
      <c r="V126" s="130">
        <f t="shared" si="25"/>
        <v>12030.8</v>
      </c>
      <c r="W126" s="131"/>
    </row>
    <row r="127" ht="12.75" customHeight="1">
      <c r="A127" s="115">
        <f t="shared" si="21"/>
        <v>43986</v>
      </c>
      <c r="B127" s="100" t="str">
        <f t="shared" si="22"/>
        <v>Turbina Gree /Komeco/ Trane</v>
      </c>
      <c r="C127" s="101">
        <f t="shared" ref="C127:D127" si="93">IF(C40="","",C40)</f>
        <v>40</v>
      </c>
      <c r="D127" s="101" t="str">
        <f t="shared" si="93"/>
        <v>unid.</v>
      </c>
      <c r="E127" s="121" t="str">
        <f t="shared" ref="E127:S127" si="94">IF(E40&gt;0,IF(AND($V40&lt;=E40,E40&lt;=$W40),E40,"excluído*"),"")</f>
        <v>excluído*</v>
      </c>
      <c r="F127" s="121">
        <f t="shared" si="94"/>
        <v>170</v>
      </c>
      <c r="G127" s="121">
        <f t="shared" si="94"/>
        <v>190</v>
      </c>
      <c r="H127" s="121">
        <f t="shared" si="94"/>
        <v>204.05</v>
      </c>
      <c r="I127" s="121">
        <f t="shared" si="94"/>
        <v>160</v>
      </c>
      <c r="J127" s="121" t="str">
        <f t="shared" si="94"/>
        <v/>
      </c>
      <c r="K127" s="121">
        <f t="shared" si="94"/>
        <v>247.9</v>
      </c>
      <c r="L127" s="121">
        <f t="shared" si="94"/>
        <v>197</v>
      </c>
      <c r="M127" s="121">
        <f t="shared" si="94"/>
        <v>240</v>
      </c>
      <c r="N127" s="121">
        <f t="shared" si="94"/>
        <v>366.67</v>
      </c>
      <c r="O127" s="121">
        <f t="shared" si="94"/>
        <v>286.7</v>
      </c>
      <c r="P127" s="121">
        <f t="shared" si="94"/>
        <v>309.89</v>
      </c>
      <c r="Q127" s="121">
        <f t="shared" si="94"/>
        <v>379.5</v>
      </c>
      <c r="R127" s="121">
        <f t="shared" si="94"/>
        <v>270.68</v>
      </c>
      <c r="S127" s="121">
        <f t="shared" si="94"/>
        <v>156.48</v>
      </c>
      <c r="T127" s="117">
        <f t="shared" si="86"/>
        <v>244.53</v>
      </c>
      <c r="U127" s="118"/>
      <c r="V127" s="130">
        <f t="shared" si="25"/>
        <v>9781.2</v>
      </c>
      <c r="W127" s="131"/>
    </row>
    <row r="128" ht="12.75" customHeight="1">
      <c r="A128" s="115">
        <f t="shared" si="21"/>
        <v>44016</v>
      </c>
      <c r="B128" s="100" t="str">
        <f t="shared" si="22"/>
        <v>Painel frontal Springer /Consul/ Elgin</v>
      </c>
      <c r="C128" s="101">
        <f t="shared" ref="C128:D128" si="95">IF(C41="","",C41)</f>
        <v>40</v>
      </c>
      <c r="D128" s="101" t="str">
        <f t="shared" si="95"/>
        <v>unid.</v>
      </c>
      <c r="E128" s="121" t="str">
        <f t="shared" ref="E128:S128" si="96">IF(E41&gt;0,IF(AND($V41&lt;=E41,E41&lt;=$W41),E41,"excluído*"),"")</f>
        <v>excluído*</v>
      </c>
      <c r="F128" s="121">
        <f t="shared" si="96"/>
        <v>250</v>
      </c>
      <c r="G128" s="121">
        <f t="shared" si="96"/>
        <v>315</v>
      </c>
      <c r="H128" s="121">
        <f t="shared" si="96"/>
        <v>119.99</v>
      </c>
      <c r="I128" s="121" t="str">
        <f t="shared" si="96"/>
        <v/>
      </c>
      <c r="J128" s="121" t="str">
        <f t="shared" si="96"/>
        <v/>
      </c>
      <c r="K128" s="121" t="str">
        <f t="shared" si="96"/>
        <v/>
      </c>
      <c r="L128" s="121" t="str">
        <f t="shared" si="96"/>
        <v/>
      </c>
      <c r="M128" s="121" t="str">
        <f t="shared" si="96"/>
        <v/>
      </c>
      <c r="N128" s="121" t="str">
        <f t="shared" si="96"/>
        <v/>
      </c>
      <c r="O128" s="121" t="str">
        <f t="shared" si="96"/>
        <v/>
      </c>
      <c r="P128" s="121" t="str">
        <f t="shared" si="96"/>
        <v/>
      </c>
      <c r="Q128" s="121" t="str">
        <f t="shared" si="96"/>
        <v/>
      </c>
      <c r="R128" s="121" t="str">
        <f t="shared" si="96"/>
        <v/>
      </c>
      <c r="S128" s="121">
        <f t="shared" si="96"/>
        <v>254.33</v>
      </c>
      <c r="T128" s="117">
        <f t="shared" si="86"/>
        <v>234.83</v>
      </c>
      <c r="U128" s="118"/>
      <c r="V128" s="130">
        <f t="shared" si="25"/>
        <v>9393.2</v>
      </c>
      <c r="W128" s="131"/>
    </row>
    <row r="129" ht="12.75" customHeight="1">
      <c r="A129" s="115">
        <f t="shared" si="21"/>
        <v>44047</v>
      </c>
      <c r="B129" s="100" t="str">
        <f t="shared" si="22"/>
        <v>Painel frontal LG/ Komeco /Trane</v>
      </c>
      <c r="C129" s="101">
        <f t="shared" ref="C129:D129" si="97">IF(C42="","",C42)</f>
        <v>40</v>
      </c>
      <c r="D129" s="101" t="str">
        <f t="shared" si="97"/>
        <v>unid.</v>
      </c>
      <c r="E129" s="121" t="str">
        <f t="shared" ref="E129:S129" si="98">IF(E42&gt;0,IF(AND($V42&lt;=E42,E42&lt;=$W42),E42,"excluído*"),"")</f>
        <v>excluído*</v>
      </c>
      <c r="F129" s="121" t="str">
        <f t="shared" si="98"/>
        <v>excluído*</v>
      </c>
      <c r="G129" s="121">
        <f t="shared" si="98"/>
        <v>420</v>
      </c>
      <c r="H129" s="121">
        <f t="shared" si="98"/>
        <v>473</v>
      </c>
      <c r="I129" s="121">
        <f t="shared" si="98"/>
        <v>550.15</v>
      </c>
      <c r="J129" s="121" t="str">
        <f t="shared" si="98"/>
        <v/>
      </c>
      <c r="K129" s="121" t="str">
        <f t="shared" si="98"/>
        <v/>
      </c>
      <c r="L129" s="121" t="str">
        <f t="shared" si="98"/>
        <v/>
      </c>
      <c r="M129" s="121" t="str">
        <f t="shared" si="98"/>
        <v/>
      </c>
      <c r="N129" s="121" t="str">
        <f t="shared" si="98"/>
        <v/>
      </c>
      <c r="O129" s="121" t="str">
        <f t="shared" si="98"/>
        <v/>
      </c>
      <c r="P129" s="121" t="str">
        <f t="shared" si="98"/>
        <v/>
      </c>
      <c r="Q129" s="121" t="str">
        <f t="shared" si="98"/>
        <v/>
      </c>
      <c r="R129" s="121" t="str">
        <f t="shared" si="98"/>
        <v/>
      </c>
      <c r="S129" s="121">
        <f t="shared" si="98"/>
        <v>315.94</v>
      </c>
      <c r="T129" s="117">
        <f t="shared" si="86"/>
        <v>439.77</v>
      </c>
      <c r="U129" s="118"/>
      <c r="V129" s="130">
        <f t="shared" si="25"/>
        <v>17590.8</v>
      </c>
      <c r="W129" s="131"/>
    </row>
    <row r="130" ht="12.75" customHeight="1">
      <c r="A130" s="115">
        <f t="shared" si="21"/>
        <v>44078</v>
      </c>
      <c r="B130" s="100" t="str">
        <f t="shared" si="22"/>
        <v>Painel frontal Eletrolux /York</v>
      </c>
      <c r="C130" s="101">
        <f t="shared" ref="C130:D130" si="99">IF(C43="","",C43)</f>
        <v>40</v>
      </c>
      <c r="D130" s="101" t="str">
        <f t="shared" si="99"/>
        <v>unid.</v>
      </c>
      <c r="E130" s="121" t="str">
        <f t="shared" ref="E130:S130" si="100">IF(E43&gt;0,IF(AND($V43&lt;=E43,E43&lt;=$W43),E43,"excluído*"),"")</f>
        <v>excluído*</v>
      </c>
      <c r="F130" s="121">
        <f t="shared" si="100"/>
        <v>240</v>
      </c>
      <c r="G130" s="121">
        <f t="shared" si="100"/>
        <v>425</v>
      </c>
      <c r="H130" s="121" t="str">
        <f t="shared" si="100"/>
        <v/>
      </c>
      <c r="I130" s="121" t="str">
        <f t="shared" si="100"/>
        <v/>
      </c>
      <c r="J130" s="121" t="str">
        <f t="shared" si="100"/>
        <v/>
      </c>
      <c r="K130" s="121" t="str">
        <f t="shared" si="100"/>
        <v/>
      </c>
      <c r="L130" s="121" t="str">
        <f t="shared" si="100"/>
        <v/>
      </c>
      <c r="M130" s="121" t="str">
        <f t="shared" si="100"/>
        <v/>
      </c>
      <c r="N130" s="121" t="str">
        <f t="shared" si="100"/>
        <v/>
      </c>
      <c r="O130" s="121" t="str">
        <f t="shared" si="100"/>
        <v/>
      </c>
      <c r="P130" s="121" t="str">
        <f t="shared" si="100"/>
        <v/>
      </c>
      <c r="Q130" s="121" t="str">
        <f t="shared" si="100"/>
        <v/>
      </c>
      <c r="R130" s="121" t="str">
        <f t="shared" si="100"/>
        <v/>
      </c>
      <c r="S130" s="121">
        <f t="shared" si="100"/>
        <v>262.42</v>
      </c>
      <c r="T130" s="117">
        <f t="shared" si="86"/>
        <v>309.14</v>
      </c>
      <c r="U130" s="118"/>
      <c r="V130" s="130">
        <f t="shared" si="25"/>
        <v>12365.6</v>
      </c>
      <c r="W130" s="131"/>
    </row>
    <row r="131" ht="12.75" customHeight="1">
      <c r="A131" s="115">
        <f t="shared" si="21"/>
        <v>44108</v>
      </c>
      <c r="B131" s="100" t="str">
        <f t="shared" si="22"/>
        <v>Condensador</v>
      </c>
      <c r="C131" s="101">
        <f t="shared" ref="C131:D131" si="101">IF(C44="","",C44)</f>
        <v>40</v>
      </c>
      <c r="D131" s="101" t="str">
        <f t="shared" si="101"/>
        <v>unid.</v>
      </c>
      <c r="E131" s="121">
        <f t="shared" ref="E131:S131" si="102">IF(E44&gt;0,IF(AND($V44&lt;=E44,E44&lt;=$W44),E44,"excluído*"),"")</f>
        <v>900</v>
      </c>
      <c r="F131" s="121" t="str">
        <f t="shared" si="102"/>
        <v>excluído*</v>
      </c>
      <c r="G131" s="121">
        <f t="shared" si="102"/>
        <v>850</v>
      </c>
      <c r="H131" s="121">
        <f t="shared" si="102"/>
        <v>990</v>
      </c>
      <c r="I131" s="121">
        <f t="shared" si="102"/>
        <v>620.55</v>
      </c>
      <c r="J131" s="121">
        <f t="shared" si="102"/>
        <v>1303.05</v>
      </c>
      <c r="K131" s="121">
        <f t="shared" si="102"/>
        <v>727</v>
      </c>
      <c r="L131" s="121">
        <f t="shared" si="102"/>
        <v>1350</v>
      </c>
      <c r="M131" s="121">
        <f t="shared" si="102"/>
        <v>700</v>
      </c>
      <c r="N131" s="121">
        <f t="shared" si="102"/>
        <v>1450</v>
      </c>
      <c r="O131" s="121" t="str">
        <f t="shared" si="102"/>
        <v>excluído*</v>
      </c>
      <c r="P131" s="121">
        <f t="shared" si="102"/>
        <v>1123.85</v>
      </c>
      <c r="Q131" s="121">
        <f t="shared" si="102"/>
        <v>725</v>
      </c>
      <c r="R131" s="121" t="str">
        <f t="shared" si="102"/>
        <v>excluído*</v>
      </c>
      <c r="S131" s="121">
        <f t="shared" si="102"/>
        <v>928.76</v>
      </c>
      <c r="T131" s="117">
        <f t="shared" si="86"/>
        <v>972.35</v>
      </c>
      <c r="U131" s="118"/>
      <c r="V131" s="130">
        <f t="shared" si="25"/>
        <v>38894</v>
      </c>
      <c r="W131" s="131"/>
    </row>
    <row r="132" ht="12.75" customHeight="1">
      <c r="A132" s="115">
        <f t="shared" si="21"/>
        <v>44139</v>
      </c>
      <c r="B132" s="100" t="str">
        <f t="shared" si="22"/>
        <v>Hélice do Ventilador</v>
      </c>
      <c r="C132" s="101">
        <f t="shared" ref="C132:D132" si="103">IF(C45="","",C45)</f>
        <v>40</v>
      </c>
      <c r="D132" s="101" t="str">
        <f t="shared" si="103"/>
        <v>unid.</v>
      </c>
      <c r="E132" s="121" t="str">
        <f t="shared" ref="E132:S132" si="104">IF(E45&gt;0,IF(AND($V45&lt;=E45,E45&lt;=$W45),E45,"excluído*"),"")</f>
        <v>excluído*</v>
      </c>
      <c r="F132" s="121">
        <f t="shared" si="104"/>
        <v>200</v>
      </c>
      <c r="G132" s="121">
        <f t="shared" si="104"/>
        <v>235.5</v>
      </c>
      <c r="H132" s="121">
        <f t="shared" si="104"/>
        <v>188.07</v>
      </c>
      <c r="I132" s="121" t="str">
        <f t="shared" si="104"/>
        <v>excluído*</v>
      </c>
      <c r="J132" s="121">
        <f t="shared" si="104"/>
        <v>175.09</v>
      </c>
      <c r="K132" s="121">
        <f t="shared" si="104"/>
        <v>240</v>
      </c>
      <c r="L132" s="121">
        <f t="shared" si="104"/>
        <v>247.9</v>
      </c>
      <c r="M132" s="121" t="str">
        <f t="shared" si="104"/>
        <v/>
      </c>
      <c r="N132" s="121" t="str">
        <f t="shared" si="104"/>
        <v/>
      </c>
      <c r="O132" s="121" t="str">
        <f t="shared" si="104"/>
        <v/>
      </c>
      <c r="P132" s="121" t="str">
        <f t="shared" si="104"/>
        <v/>
      </c>
      <c r="Q132" s="121" t="str">
        <f t="shared" si="104"/>
        <v/>
      </c>
      <c r="R132" s="121" t="str">
        <f t="shared" si="104"/>
        <v/>
      </c>
      <c r="S132" s="121">
        <f t="shared" si="104"/>
        <v>196.87</v>
      </c>
      <c r="T132" s="117">
        <f t="shared" si="86"/>
        <v>211.92</v>
      </c>
      <c r="U132" s="118"/>
      <c r="V132" s="130">
        <f t="shared" si="25"/>
        <v>8476.8</v>
      </c>
      <c r="W132" s="131"/>
    </row>
    <row r="133" ht="12.75" customHeight="1">
      <c r="A133" s="115">
        <f t="shared" si="21"/>
        <v>44169</v>
      </c>
      <c r="B133" s="100" t="str">
        <f t="shared" si="22"/>
        <v>Cabo de alimentação elétrica com plugue</v>
      </c>
      <c r="C133" s="101">
        <f t="shared" ref="C133:D133" si="105">IF(C46="","",C46)</f>
        <v>40</v>
      </c>
      <c r="D133" s="101" t="str">
        <f t="shared" si="105"/>
        <v>unid.</v>
      </c>
      <c r="E133" s="121" t="str">
        <f t="shared" ref="E133:S133" si="106">IF(E46&gt;0,IF(AND($V46&lt;=E46,E46&lt;=$W46),E46,"excluído*"),"")</f>
        <v>excluído*</v>
      </c>
      <c r="F133" s="121">
        <f t="shared" si="106"/>
        <v>32</v>
      </c>
      <c r="G133" s="121" t="str">
        <f t="shared" si="106"/>
        <v>excluído*</v>
      </c>
      <c r="H133" s="121">
        <f t="shared" si="106"/>
        <v>18.5</v>
      </c>
      <c r="I133" s="121" t="str">
        <f t="shared" si="106"/>
        <v/>
      </c>
      <c r="J133" s="121" t="str">
        <f t="shared" si="106"/>
        <v/>
      </c>
      <c r="K133" s="121">
        <f t="shared" si="106"/>
        <v>60.83</v>
      </c>
      <c r="L133" s="121">
        <f t="shared" si="106"/>
        <v>73.33</v>
      </c>
      <c r="M133" s="121" t="str">
        <f t="shared" si="106"/>
        <v/>
      </c>
      <c r="N133" s="121" t="str">
        <f t="shared" si="106"/>
        <v/>
      </c>
      <c r="O133" s="121" t="str">
        <f t="shared" si="106"/>
        <v/>
      </c>
      <c r="P133" s="121" t="str">
        <f t="shared" si="106"/>
        <v/>
      </c>
      <c r="Q133" s="121" t="str">
        <f t="shared" si="106"/>
        <v/>
      </c>
      <c r="R133" s="121" t="str">
        <f t="shared" si="106"/>
        <v/>
      </c>
      <c r="S133" s="121">
        <f t="shared" si="106"/>
        <v>36.54</v>
      </c>
      <c r="T133" s="117">
        <f t="shared" si="86"/>
        <v>44.24</v>
      </c>
      <c r="U133" s="118"/>
      <c r="V133" s="130">
        <f t="shared" si="25"/>
        <v>1769.6</v>
      </c>
      <c r="W133" s="131"/>
    </row>
    <row r="134" ht="12.75" customHeight="1">
      <c r="A134" s="126" t="str">
        <f t="shared" si="21"/>
        <v>4.13</v>
      </c>
      <c r="B134" s="100" t="str">
        <f t="shared" si="22"/>
        <v>Calço de borracha antivibração</v>
      </c>
      <c r="C134" s="101">
        <f t="shared" ref="C134:D134" si="107">IF(C47="","",C47)</f>
        <v>30</v>
      </c>
      <c r="D134" s="101" t="str">
        <f t="shared" si="107"/>
        <v>unid.</v>
      </c>
      <c r="E134" s="121">
        <f t="shared" ref="E134:S134" si="108">IF(E47&gt;0,IF(AND($V47&lt;=E47,E47&lt;=$W47),E47,"excluído*"),"")</f>
        <v>35</v>
      </c>
      <c r="F134" s="121">
        <f t="shared" si="108"/>
        <v>17.4</v>
      </c>
      <c r="G134" s="121">
        <f t="shared" si="108"/>
        <v>8.95</v>
      </c>
      <c r="H134" s="121">
        <f t="shared" si="108"/>
        <v>22.8</v>
      </c>
      <c r="I134" s="121">
        <f t="shared" si="108"/>
        <v>14.6</v>
      </c>
      <c r="J134" s="121">
        <f t="shared" si="108"/>
        <v>19.8</v>
      </c>
      <c r="K134" s="121" t="str">
        <f t="shared" si="108"/>
        <v>excluído*</v>
      </c>
      <c r="L134" s="121" t="str">
        <f t="shared" si="108"/>
        <v>excluído*</v>
      </c>
      <c r="M134" s="121">
        <f t="shared" si="108"/>
        <v>8</v>
      </c>
      <c r="N134" s="121">
        <f t="shared" si="108"/>
        <v>23.62</v>
      </c>
      <c r="O134" s="121" t="str">
        <f t="shared" si="108"/>
        <v/>
      </c>
      <c r="P134" s="121" t="str">
        <f t="shared" si="108"/>
        <v/>
      </c>
      <c r="Q134" s="121" t="str">
        <f t="shared" si="108"/>
        <v/>
      </c>
      <c r="R134" s="121" t="str">
        <f t="shared" si="108"/>
        <v/>
      </c>
      <c r="S134" s="121">
        <f t="shared" si="108"/>
        <v>15.43</v>
      </c>
      <c r="T134" s="117">
        <f t="shared" si="86"/>
        <v>18.4</v>
      </c>
      <c r="U134" s="118"/>
      <c r="V134" s="130">
        <f t="shared" si="25"/>
        <v>552</v>
      </c>
      <c r="W134" s="131"/>
    </row>
    <row r="135" ht="12.75" customHeight="1">
      <c r="A135" s="126" t="str">
        <f t="shared" si="21"/>
        <v>4.14</v>
      </c>
      <c r="B135" s="100" t="str">
        <f t="shared" si="22"/>
        <v>Filtro secador</v>
      </c>
      <c r="C135" s="101">
        <f t="shared" ref="C135:D135" si="109">IF(C48="","",C48)</f>
        <v>30</v>
      </c>
      <c r="D135" s="101" t="str">
        <f t="shared" si="109"/>
        <v>unid.</v>
      </c>
      <c r="E135" s="121">
        <f t="shared" ref="E135:S135" si="110">IF(E48&gt;0,IF(AND($V48&lt;=E48,E48&lt;=$W48),E48,"excluído*"),"")</f>
        <v>80</v>
      </c>
      <c r="F135" s="121">
        <f t="shared" si="110"/>
        <v>55</v>
      </c>
      <c r="G135" s="121" t="str">
        <f t="shared" si="110"/>
        <v>excluído*</v>
      </c>
      <c r="H135" s="121">
        <f t="shared" si="110"/>
        <v>32.99</v>
      </c>
      <c r="I135" s="121">
        <f t="shared" si="110"/>
        <v>59.99</v>
      </c>
      <c r="J135" s="121">
        <f t="shared" si="110"/>
        <v>71.77</v>
      </c>
      <c r="K135" s="121">
        <f t="shared" si="110"/>
        <v>40</v>
      </c>
      <c r="L135" s="121" t="str">
        <f t="shared" si="110"/>
        <v>excluído*</v>
      </c>
      <c r="M135" s="121">
        <f t="shared" si="110"/>
        <v>59.9</v>
      </c>
      <c r="N135" s="121">
        <f t="shared" si="110"/>
        <v>98</v>
      </c>
      <c r="O135" s="121" t="str">
        <f t="shared" si="110"/>
        <v/>
      </c>
      <c r="P135" s="121" t="str">
        <f t="shared" si="110"/>
        <v/>
      </c>
      <c r="Q135" s="121" t="str">
        <f t="shared" si="110"/>
        <v/>
      </c>
      <c r="R135" s="121" t="str">
        <f t="shared" si="110"/>
        <v/>
      </c>
      <c r="S135" s="121">
        <f t="shared" si="110"/>
        <v>72.74</v>
      </c>
      <c r="T135" s="117">
        <f t="shared" si="86"/>
        <v>63.38</v>
      </c>
      <c r="U135" s="118"/>
      <c r="V135" s="130">
        <f t="shared" si="25"/>
        <v>1901.4</v>
      </c>
      <c r="W135" s="131"/>
    </row>
    <row r="136" ht="12.75" customHeight="1">
      <c r="A136" s="126" t="str">
        <f t="shared" si="21"/>
        <v>4.15</v>
      </c>
      <c r="B136" s="100" t="str">
        <f t="shared" si="22"/>
        <v>Disjuntor</v>
      </c>
      <c r="C136" s="101">
        <f t="shared" ref="C136:D136" si="111">IF(C49="","",C49)</f>
        <v>30</v>
      </c>
      <c r="D136" s="101" t="str">
        <f t="shared" si="111"/>
        <v>unid.</v>
      </c>
      <c r="E136" s="121" t="str">
        <f t="shared" ref="E136:S136" si="112">IF(E49&gt;0,IF(AND($V49&lt;=E49,E49&lt;=$W49),E49,"excluído*"),"")</f>
        <v>excluído*</v>
      </c>
      <c r="F136" s="121">
        <f t="shared" si="112"/>
        <v>59</v>
      </c>
      <c r="G136" s="121" t="str">
        <f t="shared" si="112"/>
        <v>excluído*</v>
      </c>
      <c r="H136" s="121" t="str">
        <f t="shared" si="112"/>
        <v>excluído*</v>
      </c>
      <c r="I136" s="121" t="str">
        <f t="shared" si="112"/>
        <v>excluído*</v>
      </c>
      <c r="J136" s="121" t="str">
        <f t="shared" si="112"/>
        <v>excluído*</v>
      </c>
      <c r="K136" s="121">
        <f t="shared" si="112"/>
        <v>100</v>
      </c>
      <c r="L136" s="121" t="str">
        <f t="shared" si="112"/>
        <v>excluído*</v>
      </c>
      <c r="M136" s="121" t="str">
        <f t="shared" si="112"/>
        <v>excluído*</v>
      </c>
      <c r="N136" s="121">
        <f t="shared" si="112"/>
        <v>106.7</v>
      </c>
      <c r="O136" s="121">
        <f t="shared" si="112"/>
        <v>90.58</v>
      </c>
      <c r="P136" s="121">
        <f t="shared" si="112"/>
        <v>90.5</v>
      </c>
      <c r="Q136" s="121">
        <f t="shared" si="112"/>
        <v>87.52</v>
      </c>
      <c r="R136" s="121" t="str">
        <f t="shared" si="112"/>
        <v>excluído*</v>
      </c>
      <c r="S136" s="121">
        <f t="shared" si="112"/>
        <v>86.9</v>
      </c>
      <c r="T136" s="117">
        <f t="shared" si="86"/>
        <v>88.74</v>
      </c>
      <c r="U136" s="118"/>
      <c r="V136" s="130">
        <f t="shared" si="25"/>
        <v>2662.2</v>
      </c>
      <c r="W136" s="131"/>
    </row>
    <row r="137" ht="12.75" customHeight="1">
      <c r="A137" s="126" t="str">
        <f t="shared" si="21"/>
        <v>4.16</v>
      </c>
      <c r="B137" s="100" t="str">
        <f t="shared" si="22"/>
        <v>Contatora</v>
      </c>
      <c r="C137" s="101">
        <f t="shared" ref="C137:D137" si="113">IF(C50="","",C50)</f>
        <v>30</v>
      </c>
      <c r="D137" s="101" t="str">
        <f t="shared" si="113"/>
        <v>unid.</v>
      </c>
      <c r="E137" s="121">
        <f t="shared" ref="E137:S137" si="114">IF(E50&gt;0,IF(AND($V50&lt;=E50,E50&lt;=$W50),E50,"excluído*"),"")</f>
        <v>60</v>
      </c>
      <c r="F137" s="121">
        <f t="shared" si="114"/>
        <v>67</v>
      </c>
      <c r="G137" s="121" t="str">
        <f t="shared" si="114"/>
        <v>excluído*</v>
      </c>
      <c r="H137" s="121">
        <f t="shared" si="114"/>
        <v>48.3</v>
      </c>
      <c r="I137" s="121">
        <f t="shared" si="114"/>
        <v>90.9</v>
      </c>
      <c r="J137" s="121">
        <f t="shared" si="114"/>
        <v>160.44</v>
      </c>
      <c r="K137" s="121">
        <f t="shared" si="114"/>
        <v>120</v>
      </c>
      <c r="L137" s="121">
        <f t="shared" si="114"/>
        <v>89</v>
      </c>
      <c r="M137" s="121" t="str">
        <f t="shared" si="114"/>
        <v/>
      </c>
      <c r="N137" s="121" t="str">
        <f t="shared" si="114"/>
        <v/>
      </c>
      <c r="O137" s="121" t="str">
        <f t="shared" si="114"/>
        <v/>
      </c>
      <c r="P137" s="121" t="str">
        <f t="shared" si="114"/>
        <v/>
      </c>
      <c r="Q137" s="121" t="str">
        <f t="shared" si="114"/>
        <v/>
      </c>
      <c r="R137" s="121" t="str">
        <f t="shared" si="114"/>
        <v/>
      </c>
      <c r="S137" s="121">
        <f t="shared" si="114"/>
        <v>57.28</v>
      </c>
      <c r="T137" s="117">
        <f t="shared" si="86"/>
        <v>86.62</v>
      </c>
      <c r="U137" s="118"/>
      <c r="V137" s="130">
        <f t="shared" si="25"/>
        <v>2598.6</v>
      </c>
      <c r="W137" s="131"/>
    </row>
    <row r="138" ht="12.75" customHeight="1">
      <c r="A138" s="126" t="str">
        <f t="shared" si="21"/>
        <v>4.17</v>
      </c>
      <c r="B138" s="100" t="str">
        <f t="shared" si="22"/>
        <v>Canaletas de PVC para passagem de fiação</v>
      </c>
      <c r="C138" s="101">
        <f t="shared" ref="C138:D138" si="115">IF(C51="","",C51)</f>
        <v>30</v>
      </c>
      <c r="D138" s="101" t="str">
        <f t="shared" si="115"/>
        <v>unid.</v>
      </c>
      <c r="E138" s="121" t="str">
        <f t="shared" ref="E138:S138" si="116">IF(E51&gt;0,IF(AND($V51&lt;=E51,E51&lt;=$W51),E51,"excluído*"),"")</f>
        <v>excluído*</v>
      </c>
      <c r="F138" s="121">
        <f t="shared" si="116"/>
        <v>29</v>
      </c>
      <c r="G138" s="121">
        <f t="shared" si="116"/>
        <v>42</v>
      </c>
      <c r="H138" s="121" t="str">
        <f t="shared" si="116"/>
        <v>excluído*</v>
      </c>
      <c r="I138" s="121">
        <f t="shared" si="116"/>
        <v>31.9</v>
      </c>
      <c r="J138" s="121">
        <f t="shared" si="116"/>
        <v>37.05</v>
      </c>
      <c r="K138" s="121" t="str">
        <f t="shared" si="116"/>
        <v/>
      </c>
      <c r="L138" s="121" t="str">
        <f t="shared" si="116"/>
        <v/>
      </c>
      <c r="M138" s="121" t="str">
        <f t="shared" si="116"/>
        <v/>
      </c>
      <c r="N138" s="121" t="str">
        <f t="shared" si="116"/>
        <v/>
      </c>
      <c r="O138" s="121" t="str">
        <f t="shared" si="116"/>
        <v/>
      </c>
      <c r="P138" s="121" t="str">
        <f t="shared" si="116"/>
        <v/>
      </c>
      <c r="Q138" s="121" t="str">
        <f t="shared" si="116"/>
        <v/>
      </c>
      <c r="R138" s="121" t="str">
        <f t="shared" si="116"/>
        <v/>
      </c>
      <c r="S138" s="121">
        <f t="shared" si="116"/>
        <v>26.25</v>
      </c>
      <c r="T138" s="117">
        <f t="shared" si="86"/>
        <v>33.24</v>
      </c>
      <c r="U138" s="118"/>
      <c r="V138" s="130">
        <f t="shared" si="25"/>
        <v>997.2</v>
      </c>
      <c r="W138" s="131"/>
    </row>
    <row r="139" ht="12.75" customHeight="1">
      <c r="A139" s="126" t="str">
        <f t="shared" si="21"/>
        <v>4.18</v>
      </c>
      <c r="B139" s="100" t="str">
        <f t="shared" si="22"/>
        <v>Plugue e tomada</v>
      </c>
      <c r="C139" s="101">
        <f t="shared" ref="C139:D139" si="117">IF(C52="","",C52)</f>
        <v>30</v>
      </c>
      <c r="D139" s="101" t="str">
        <f t="shared" si="117"/>
        <v>unid.</v>
      </c>
      <c r="E139" s="127">
        <f t="shared" ref="E139:S139" si="118">IF(E52&gt;0,IF(AND($V52&lt;=E52,E52&lt;=$W52),E52,"excluído*"),"")</f>
        <v>35</v>
      </c>
      <c r="F139" s="127">
        <f t="shared" si="118"/>
        <v>18</v>
      </c>
      <c r="G139" s="127" t="str">
        <f t="shared" si="118"/>
        <v>excluído*</v>
      </c>
      <c r="H139" s="127">
        <f t="shared" si="118"/>
        <v>25.39</v>
      </c>
      <c r="I139" s="127">
        <f t="shared" si="118"/>
        <v>31.2</v>
      </c>
      <c r="J139" s="127" t="str">
        <f t="shared" si="118"/>
        <v>excluído*</v>
      </c>
      <c r="K139" s="127" t="str">
        <f t="shared" si="118"/>
        <v/>
      </c>
      <c r="L139" s="127" t="str">
        <f t="shared" si="118"/>
        <v/>
      </c>
      <c r="M139" s="127" t="str">
        <f t="shared" si="118"/>
        <v/>
      </c>
      <c r="N139" s="127" t="str">
        <f t="shared" si="118"/>
        <v/>
      </c>
      <c r="O139" s="127" t="str">
        <f t="shared" si="118"/>
        <v/>
      </c>
      <c r="P139" s="127" t="str">
        <f t="shared" si="118"/>
        <v/>
      </c>
      <c r="Q139" s="127" t="str">
        <f t="shared" si="118"/>
        <v/>
      </c>
      <c r="R139" s="127" t="str">
        <f t="shared" si="118"/>
        <v/>
      </c>
      <c r="S139" s="127">
        <f t="shared" si="118"/>
        <v>17.59</v>
      </c>
      <c r="T139" s="117">
        <f t="shared" si="86"/>
        <v>25.44</v>
      </c>
      <c r="U139" s="118"/>
      <c r="V139" s="130">
        <f t="shared" si="25"/>
        <v>763.2</v>
      </c>
      <c r="W139" s="131"/>
    </row>
    <row r="140" ht="12.75" customHeight="1">
      <c r="A140" s="107">
        <f t="shared" si="21"/>
        <v>5</v>
      </c>
      <c r="B140" s="133" t="str">
        <f t="shared" si="22"/>
        <v>Peças para evaporador e condensador</v>
      </c>
      <c r="C140" s="92" t="str">
        <f t="shared" ref="C140:D140" si="119">C53</f>
        <v/>
      </c>
      <c r="D140" s="93" t="str">
        <f t="shared" si="119"/>
        <v/>
      </c>
      <c r="E140" s="110" t="str">
        <f t="shared" ref="E140:S140" si="120">IF(E53&gt;0,IF(AND($V53&lt;=E53,E53&lt;=$W53),E53,"excluído*"),"")</f>
        <v/>
      </c>
      <c r="F140" s="110" t="str">
        <f t="shared" si="120"/>
        <v/>
      </c>
      <c r="G140" s="110" t="str">
        <f t="shared" si="120"/>
        <v/>
      </c>
      <c r="H140" s="110" t="str">
        <f t="shared" si="120"/>
        <v/>
      </c>
      <c r="I140" s="110" t="str">
        <f t="shared" si="120"/>
        <v/>
      </c>
      <c r="J140" s="110" t="str">
        <f t="shared" si="120"/>
        <v/>
      </c>
      <c r="K140" s="110" t="str">
        <f t="shared" si="120"/>
        <v/>
      </c>
      <c r="L140" s="110" t="str">
        <f t="shared" si="120"/>
        <v/>
      </c>
      <c r="M140" s="110" t="str">
        <f t="shared" si="120"/>
        <v/>
      </c>
      <c r="N140" s="110" t="str">
        <f t="shared" si="120"/>
        <v/>
      </c>
      <c r="O140" s="110" t="str">
        <f t="shared" si="120"/>
        <v/>
      </c>
      <c r="P140" s="110" t="str">
        <f t="shared" si="120"/>
        <v/>
      </c>
      <c r="Q140" s="110" t="str">
        <f t="shared" si="120"/>
        <v/>
      </c>
      <c r="R140" s="110" t="str">
        <f t="shared" si="120"/>
        <v/>
      </c>
      <c r="S140" s="111" t="str">
        <f t="shared" si="120"/>
        <v/>
      </c>
      <c r="T140" s="112" t="str">
        <f>IF(SUM(E140:H140)&gt;0,ROUND(AVERAGE(E140:H140),2),"")</f>
        <v/>
      </c>
      <c r="U140" s="112"/>
      <c r="V140" s="113" t="str">
        <f t="shared" si="25"/>
        <v/>
      </c>
      <c r="W140" s="114"/>
    </row>
    <row r="141" ht="12.75" customHeight="1">
      <c r="A141" s="115">
        <f t="shared" si="21"/>
        <v>43835</v>
      </c>
      <c r="B141" s="100" t="str">
        <f t="shared" si="22"/>
        <v>Bucha do coxim da turbina</v>
      </c>
      <c r="C141" s="101">
        <f t="shared" ref="C141:D141" si="121">IF(C54="","",C54)</f>
        <v>10</v>
      </c>
      <c r="D141" s="101" t="str">
        <f t="shared" si="121"/>
        <v>unid.</v>
      </c>
      <c r="E141" s="116" t="str">
        <f t="shared" ref="E141:S141" si="122">IF(E54&gt;0,IF(AND($V54&lt;=E54,E54&lt;=$W54),E54,"excluído*"),"")</f>
        <v>excluído*</v>
      </c>
      <c r="F141" s="116">
        <f t="shared" si="122"/>
        <v>38</v>
      </c>
      <c r="G141" s="116" t="str">
        <f t="shared" si="122"/>
        <v>excluído*</v>
      </c>
      <c r="H141" s="116">
        <f t="shared" si="122"/>
        <v>49.9</v>
      </c>
      <c r="I141" s="116">
        <f t="shared" si="122"/>
        <v>48.9</v>
      </c>
      <c r="J141" s="116">
        <f t="shared" si="122"/>
        <v>35.1</v>
      </c>
      <c r="K141" s="116" t="str">
        <f t="shared" si="122"/>
        <v/>
      </c>
      <c r="L141" s="116" t="str">
        <f t="shared" si="122"/>
        <v/>
      </c>
      <c r="M141" s="116" t="str">
        <f t="shared" si="122"/>
        <v/>
      </c>
      <c r="N141" s="116" t="str">
        <f t="shared" si="122"/>
        <v/>
      </c>
      <c r="O141" s="116" t="str">
        <f t="shared" si="122"/>
        <v/>
      </c>
      <c r="P141" s="116" t="str">
        <f t="shared" si="122"/>
        <v/>
      </c>
      <c r="Q141" s="116" t="str">
        <f t="shared" si="122"/>
        <v/>
      </c>
      <c r="R141" s="116" t="str">
        <f t="shared" si="122"/>
        <v/>
      </c>
      <c r="S141" s="116">
        <f t="shared" si="122"/>
        <v>40.58</v>
      </c>
      <c r="T141" s="117">
        <f t="shared" ref="T141:T172" si="125">IF(SUM(E141:S141)&gt;0,ROUND(AVERAGE(E141:S141),2),"")</f>
        <v>42.5</v>
      </c>
      <c r="U141" s="118"/>
      <c r="V141" s="130">
        <f t="shared" si="25"/>
        <v>425</v>
      </c>
      <c r="W141" s="131"/>
    </row>
    <row r="142" ht="12.75" customHeight="1">
      <c r="A142" s="115">
        <f t="shared" si="21"/>
        <v>43866</v>
      </c>
      <c r="B142" s="100" t="str">
        <f t="shared" si="22"/>
        <v>Coxim da turbina</v>
      </c>
      <c r="C142" s="101">
        <f t="shared" ref="C142:D142" si="123">IF(C55="","",C55)</f>
        <v>10</v>
      </c>
      <c r="D142" s="101" t="str">
        <f t="shared" si="123"/>
        <v>unid.</v>
      </c>
      <c r="E142" s="121" t="str">
        <f t="shared" ref="E142:S142" si="124">IF(E55&gt;0,IF(AND($V55&lt;=E55,E55&lt;=$W55),E55,"excluído*"),"")</f>
        <v>excluído*</v>
      </c>
      <c r="F142" s="121">
        <f t="shared" si="124"/>
        <v>31</v>
      </c>
      <c r="G142" s="121">
        <f t="shared" si="124"/>
        <v>38.9</v>
      </c>
      <c r="H142" s="121">
        <f t="shared" si="124"/>
        <v>23.01</v>
      </c>
      <c r="I142" s="121">
        <f t="shared" si="124"/>
        <v>30</v>
      </c>
      <c r="J142" s="121" t="str">
        <f t="shared" si="124"/>
        <v>excluído*</v>
      </c>
      <c r="K142" s="121" t="str">
        <f t="shared" si="124"/>
        <v/>
      </c>
      <c r="L142" s="121" t="str">
        <f t="shared" si="124"/>
        <v/>
      </c>
      <c r="M142" s="121" t="str">
        <f t="shared" si="124"/>
        <v/>
      </c>
      <c r="N142" s="121" t="str">
        <f t="shared" si="124"/>
        <v/>
      </c>
      <c r="O142" s="121" t="str">
        <f t="shared" si="124"/>
        <v/>
      </c>
      <c r="P142" s="121" t="str">
        <f t="shared" si="124"/>
        <v/>
      </c>
      <c r="Q142" s="121" t="str">
        <f t="shared" si="124"/>
        <v/>
      </c>
      <c r="R142" s="121" t="str">
        <f t="shared" si="124"/>
        <v/>
      </c>
      <c r="S142" s="121">
        <f t="shared" si="124"/>
        <v>31.11</v>
      </c>
      <c r="T142" s="117">
        <f t="shared" si="125"/>
        <v>30.8</v>
      </c>
      <c r="U142" s="118"/>
      <c r="V142" s="130">
        <f t="shared" si="25"/>
        <v>308</v>
      </c>
      <c r="W142" s="131"/>
    </row>
    <row r="143" ht="12.75" customHeight="1">
      <c r="A143" s="115">
        <f t="shared" si="21"/>
        <v>43895</v>
      </c>
      <c r="B143" s="100" t="str">
        <f t="shared" si="22"/>
        <v>Bandeja do dreno</v>
      </c>
      <c r="C143" s="101">
        <f t="shared" ref="C143:D143" si="126">IF(C56="","",C56)</f>
        <v>10</v>
      </c>
      <c r="D143" s="101" t="str">
        <f t="shared" si="126"/>
        <v>unid.</v>
      </c>
      <c r="E143" s="121" t="str">
        <f t="shared" ref="E143:S143" si="127">IF(E56&gt;0,IF(AND($V56&lt;=E56,E56&lt;=$W56),E56,"excluído*"),"")</f>
        <v>excluído*</v>
      </c>
      <c r="F143" s="121">
        <f t="shared" si="127"/>
        <v>138</v>
      </c>
      <c r="G143" s="121" t="str">
        <f t="shared" si="127"/>
        <v>excluído*</v>
      </c>
      <c r="H143" s="121">
        <f t="shared" si="127"/>
        <v>134.9</v>
      </c>
      <c r="I143" s="121">
        <f t="shared" si="127"/>
        <v>124.99</v>
      </c>
      <c r="J143" s="121">
        <f t="shared" si="127"/>
        <v>194.99</v>
      </c>
      <c r="K143" s="121" t="str">
        <f t="shared" si="127"/>
        <v/>
      </c>
      <c r="L143" s="121" t="str">
        <f t="shared" si="127"/>
        <v/>
      </c>
      <c r="M143" s="121" t="str">
        <f t="shared" si="127"/>
        <v/>
      </c>
      <c r="N143" s="121" t="str">
        <f t="shared" si="127"/>
        <v/>
      </c>
      <c r="O143" s="121" t="str">
        <f t="shared" si="127"/>
        <v/>
      </c>
      <c r="P143" s="121" t="str">
        <f t="shared" si="127"/>
        <v/>
      </c>
      <c r="Q143" s="121" t="str">
        <f t="shared" si="127"/>
        <v/>
      </c>
      <c r="R143" s="121" t="str">
        <f t="shared" si="127"/>
        <v/>
      </c>
      <c r="S143" s="121">
        <f t="shared" si="127"/>
        <v>144.83</v>
      </c>
      <c r="T143" s="117">
        <f t="shared" si="125"/>
        <v>147.54</v>
      </c>
      <c r="U143" s="118"/>
      <c r="V143" s="130">
        <f t="shared" si="25"/>
        <v>1475.4</v>
      </c>
      <c r="W143" s="131"/>
    </row>
    <row r="144" ht="12.75" customHeight="1">
      <c r="A144" s="115">
        <f t="shared" si="21"/>
        <v>43926</v>
      </c>
      <c r="B144" s="100" t="str">
        <f t="shared" si="22"/>
        <v>Aletas</v>
      </c>
      <c r="C144" s="101">
        <f t="shared" ref="C144:D144" si="128">IF(C57="","",C57)</f>
        <v>10</v>
      </c>
      <c r="D144" s="101" t="str">
        <f t="shared" si="128"/>
        <v>unid.</v>
      </c>
      <c r="E144" s="121">
        <f t="shared" ref="E144:S144" si="129">IF(E57&gt;0,IF(AND($V57&lt;=E57,E57&lt;=$W57),E57,"excluído*"),"")</f>
        <v>130</v>
      </c>
      <c r="F144" s="121">
        <f t="shared" si="129"/>
        <v>62</v>
      </c>
      <c r="G144" s="121" t="str">
        <f t="shared" si="129"/>
        <v>excluído*</v>
      </c>
      <c r="H144" s="121" t="str">
        <f t="shared" si="129"/>
        <v>excluído*</v>
      </c>
      <c r="I144" s="121">
        <f t="shared" si="129"/>
        <v>64.99</v>
      </c>
      <c r="J144" s="121">
        <f t="shared" si="129"/>
        <v>55</v>
      </c>
      <c r="K144" s="121" t="str">
        <f t="shared" si="129"/>
        <v/>
      </c>
      <c r="L144" s="121" t="str">
        <f t="shared" si="129"/>
        <v/>
      </c>
      <c r="M144" s="121" t="str">
        <f t="shared" si="129"/>
        <v/>
      </c>
      <c r="N144" s="121" t="str">
        <f t="shared" si="129"/>
        <v/>
      </c>
      <c r="O144" s="121" t="str">
        <f t="shared" si="129"/>
        <v/>
      </c>
      <c r="P144" s="121" t="str">
        <f t="shared" si="129"/>
        <v/>
      </c>
      <c r="Q144" s="121" t="str">
        <f t="shared" si="129"/>
        <v/>
      </c>
      <c r="R144" s="121" t="str">
        <f t="shared" si="129"/>
        <v/>
      </c>
      <c r="S144" s="121">
        <f t="shared" si="129"/>
        <v>65.5</v>
      </c>
      <c r="T144" s="117">
        <f t="shared" si="125"/>
        <v>75.5</v>
      </c>
      <c r="U144" s="118"/>
      <c r="V144" s="130">
        <f t="shared" si="25"/>
        <v>755</v>
      </c>
      <c r="W144" s="131"/>
    </row>
    <row r="145" ht="12.75" customHeight="1">
      <c r="A145" s="115">
        <f t="shared" si="21"/>
        <v>43956</v>
      </c>
      <c r="B145" s="100" t="str">
        <f t="shared" si="22"/>
        <v>Conector</v>
      </c>
      <c r="C145" s="101">
        <f t="shared" ref="C145:D145" si="130">IF(C58="","",C58)</f>
        <v>10</v>
      </c>
      <c r="D145" s="101" t="str">
        <f t="shared" si="130"/>
        <v>unid.</v>
      </c>
      <c r="E145" s="121" t="str">
        <f t="shared" ref="E145:S145" si="131">IF(E58&gt;0,IF(AND($V58&lt;=E58,E58&lt;=$W58),E58,"excluído*"),"")</f>
        <v>excluído*</v>
      </c>
      <c r="F145" s="121">
        <f t="shared" si="131"/>
        <v>38</v>
      </c>
      <c r="G145" s="121">
        <f t="shared" si="131"/>
        <v>2.15</v>
      </c>
      <c r="H145" s="121">
        <f t="shared" si="131"/>
        <v>10.11</v>
      </c>
      <c r="I145" s="121">
        <f t="shared" si="131"/>
        <v>2.64</v>
      </c>
      <c r="J145" s="121">
        <f t="shared" si="131"/>
        <v>2.93</v>
      </c>
      <c r="K145" s="121" t="str">
        <f t="shared" si="131"/>
        <v/>
      </c>
      <c r="L145" s="121" t="str">
        <f t="shared" si="131"/>
        <v/>
      </c>
      <c r="M145" s="121" t="str">
        <f t="shared" si="131"/>
        <v/>
      </c>
      <c r="N145" s="121" t="str">
        <f t="shared" si="131"/>
        <v/>
      </c>
      <c r="O145" s="121" t="str">
        <f t="shared" si="131"/>
        <v/>
      </c>
      <c r="P145" s="121" t="str">
        <f t="shared" si="131"/>
        <v/>
      </c>
      <c r="Q145" s="121" t="str">
        <f t="shared" si="131"/>
        <v/>
      </c>
      <c r="R145" s="121" t="str">
        <f t="shared" si="131"/>
        <v/>
      </c>
      <c r="S145" s="121" t="str">
        <f t="shared" si="131"/>
        <v>excluído*</v>
      </c>
      <c r="T145" s="117">
        <f t="shared" si="125"/>
        <v>11.17</v>
      </c>
      <c r="U145" s="118"/>
      <c r="V145" s="130">
        <f t="shared" si="25"/>
        <v>111.7</v>
      </c>
      <c r="W145" s="131"/>
    </row>
    <row r="146" ht="12.75" customHeight="1">
      <c r="A146" s="115">
        <f t="shared" si="21"/>
        <v>43987</v>
      </c>
      <c r="B146" s="100" t="str">
        <f t="shared" si="22"/>
        <v>Tubulação de dreno</v>
      </c>
      <c r="C146" s="101">
        <f t="shared" ref="C146:D146" si="132">IF(C59="","",C59)</f>
        <v>10</v>
      </c>
      <c r="D146" s="101" t="str">
        <f t="shared" si="132"/>
        <v>metro</v>
      </c>
      <c r="E146" s="121">
        <f t="shared" ref="E146:S146" si="133">IF(E59&gt;0,IF(AND($V59&lt;=E59,E59&lt;=$W59),E59,"excluído*"),"")</f>
        <v>45</v>
      </c>
      <c r="F146" s="121" t="str">
        <f t="shared" si="133"/>
        <v>excluído*</v>
      </c>
      <c r="G146" s="121">
        <f t="shared" si="133"/>
        <v>8.55</v>
      </c>
      <c r="H146" s="121">
        <f t="shared" si="133"/>
        <v>3.99</v>
      </c>
      <c r="I146" s="121">
        <f t="shared" si="133"/>
        <v>8.97</v>
      </c>
      <c r="J146" s="121" t="str">
        <f t="shared" si="133"/>
        <v/>
      </c>
      <c r="K146" s="121" t="str">
        <f t="shared" si="133"/>
        <v/>
      </c>
      <c r="L146" s="121" t="str">
        <f t="shared" si="133"/>
        <v/>
      </c>
      <c r="M146" s="121" t="str">
        <f t="shared" si="133"/>
        <v/>
      </c>
      <c r="N146" s="121" t="str">
        <f t="shared" si="133"/>
        <v/>
      </c>
      <c r="O146" s="121" t="str">
        <f t="shared" si="133"/>
        <v/>
      </c>
      <c r="P146" s="121" t="str">
        <f t="shared" si="133"/>
        <v/>
      </c>
      <c r="Q146" s="121" t="str">
        <f t="shared" si="133"/>
        <v/>
      </c>
      <c r="R146" s="121" t="str">
        <f t="shared" si="133"/>
        <v/>
      </c>
      <c r="S146" s="121" t="str">
        <f t="shared" si="133"/>
        <v>excluído*</v>
      </c>
      <c r="T146" s="117">
        <f t="shared" si="125"/>
        <v>16.63</v>
      </c>
      <c r="U146" s="118"/>
      <c r="V146" s="130">
        <f t="shared" si="25"/>
        <v>166.3</v>
      </c>
      <c r="W146" s="131"/>
    </row>
    <row r="147" ht="12.75" customHeight="1">
      <c r="A147" s="115">
        <f t="shared" si="21"/>
        <v>44017</v>
      </c>
      <c r="B147" s="100" t="str">
        <f t="shared" si="22"/>
        <v>Suporte da evaporadora</v>
      </c>
      <c r="C147" s="101">
        <f t="shared" ref="C147:D147" si="134">IF(C60="","",C60)</f>
        <v>10</v>
      </c>
      <c r="D147" s="101" t="str">
        <f t="shared" si="134"/>
        <v>unid.</v>
      </c>
      <c r="E147" s="121">
        <f t="shared" ref="E147:S147" si="135">IF(E60&gt;0,IF(AND($V60&lt;=E60,E60&lt;=$W60),E60,"excluído*"),"")</f>
        <v>75</v>
      </c>
      <c r="F147" s="121">
        <f t="shared" si="135"/>
        <v>47</v>
      </c>
      <c r="G147" s="121" t="str">
        <f t="shared" si="135"/>
        <v>excluído*</v>
      </c>
      <c r="H147" s="121">
        <f t="shared" si="135"/>
        <v>38.99</v>
      </c>
      <c r="I147" s="121" t="str">
        <f t="shared" si="135"/>
        <v>excluído*</v>
      </c>
      <c r="J147" s="121" t="str">
        <f t="shared" si="135"/>
        <v>excluído*</v>
      </c>
      <c r="K147" s="121" t="str">
        <f t="shared" si="135"/>
        <v/>
      </c>
      <c r="L147" s="121" t="str">
        <f t="shared" si="135"/>
        <v/>
      </c>
      <c r="M147" s="121" t="str">
        <f t="shared" si="135"/>
        <v/>
      </c>
      <c r="N147" s="121" t="str">
        <f t="shared" si="135"/>
        <v/>
      </c>
      <c r="O147" s="121" t="str">
        <f t="shared" si="135"/>
        <v/>
      </c>
      <c r="P147" s="121" t="str">
        <f t="shared" si="135"/>
        <v/>
      </c>
      <c r="Q147" s="121" t="str">
        <f t="shared" si="135"/>
        <v/>
      </c>
      <c r="R147" s="121" t="str">
        <f t="shared" si="135"/>
        <v/>
      </c>
      <c r="S147" s="121">
        <f t="shared" si="135"/>
        <v>47.34</v>
      </c>
      <c r="T147" s="117">
        <f t="shared" si="125"/>
        <v>52.08</v>
      </c>
      <c r="U147" s="118"/>
      <c r="V147" s="130">
        <f t="shared" si="25"/>
        <v>520.8</v>
      </c>
      <c r="W147" s="131"/>
    </row>
    <row r="148" ht="12.75" customHeight="1">
      <c r="A148" s="115">
        <f t="shared" si="21"/>
        <v>44048</v>
      </c>
      <c r="B148" s="100" t="str">
        <f t="shared" si="22"/>
        <v>Controle remoto</v>
      </c>
      <c r="C148" s="101">
        <f t="shared" ref="C148:D148" si="136">IF(C61="","",C61)</f>
        <v>10</v>
      </c>
      <c r="D148" s="101" t="str">
        <f t="shared" si="136"/>
        <v>unid.</v>
      </c>
      <c r="E148" s="121" t="str">
        <f t="shared" ref="E148:S148" si="137">IF(E61&gt;0,IF(AND($V61&lt;=E61,E61&lt;=$W61),E61,"excluído*"),"")</f>
        <v>excluído*</v>
      </c>
      <c r="F148" s="121">
        <f t="shared" si="137"/>
        <v>100</v>
      </c>
      <c r="G148" s="121">
        <f t="shared" si="137"/>
        <v>65.5</v>
      </c>
      <c r="H148" s="121">
        <f t="shared" si="137"/>
        <v>99.99</v>
      </c>
      <c r="I148" s="121">
        <f t="shared" si="137"/>
        <v>85.84</v>
      </c>
      <c r="J148" s="121">
        <f t="shared" si="137"/>
        <v>100</v>
      </c>
      <c r="K148" s="121" t="str">
        <f t="shared" si="137"/>
        <v/>
      </c>
      <c r="L148" s="121" t="str">
        <f t="shared" si="137"/>
        <v/>
      </c>
      <c r="M148" s="121" t="str">
        <f t="shared" si="137"/>
        <v/>
      </c>
      <c r="N148" s="121" t="str">
        <f t="shared" si="137"/>
        <v/>
      </c>
      <c r="O148" s="121" t="str">
        <f t="shared" si="137"/>
        <v/>
      </c>
      <c r="P148" s="121" t="str">
        <f t="shared" si="137"/>
        <v/>
      </c>
      <c r="Q148" s="121" t="str">
        <f t="shared" si="137"/>
        <v/>
      </c>
      <c r="R148" s="121" t="str">
        <f t="shared" si="137"/>
        <v/>
      </c>
      <c r="S148" s="121">
        <f t="shared" si="137"/>
        <v>100.23</v>
      </c>
      <c r="T148" s="117">
        <f t="shared" si="125"/>
        <v>91.93</v>
      </c>
      <c r="U148" s="118"/>
      <c r="V148" s="130">
        <f t="shared" si="25"/>
        <v>919.3</v>
      </c>
      <c r="W148" s="131"/>
    </row>
    <row r="149" ht="12.75" customHeight="1">
      <c r="A149" s="115">
        <f t="shared" si="21"/>
        <v>44079</v>
      </c>
      <c r="B149" s="100" t="str">
        <f t="shared" si="22"/>
        <v>Motor Swing</v>
      </c>
      <c r="C149" s="101">
        <f t="shared" ref="C149:D149" si="138">IF(C62="","",C62)</f>
        <v>10</v>
      </c>
      <c r="D149" s="101" t="str">
        <f t="shared" si="138"/>
        <v>unid.</v>
      </c>
      <c r="E149" s="121" t="str">
        <f t="shared" ref="E149:S149" si="139">IF(E62&gt;0,IF(AND($V62&lt;=E62,E62&lt;=$W62),E62,"excluído*"),"")</f>
        <v>excluído*</v>
      </c>
      <c r="F149" s="121">
        <f t="shared" si="139"/>
        <v>120</v>
      </c>
      <c r="G149" s="121">
        <f t="shared" si="139"/>
        <v>125</v>
      </c>
      <c r="H149" s="121">
        <f t="shared" si="139"/>
        <v>97</v>
      </c>
      <c r="I149" s="121">
        <f t="shared" si="139"/>
        <v>149.9</v>
      </c>
      <c r="J149" s="121">
        <f t="shared" si="139"/>
        <v>93.99</v>
      </c>
      <c r="K149" s="121" t="str">
        <f t="shared" si="139"/>
        <v/>
      </c>
      <c r="L149" s="121" t="str">
        <f t="shared" si="139"/>
        <v/>
      </c>
      <c r="M149" s="121" t="str">
        <f t="shared" si="139"/>
        <v/>
      </c>
      <c r="N149" s="121" t="str">
        <f t="shared" si="139"/>
        <v/>
      </c>
      <c r="O149" s="121" t="str">
        <f t="shared" si="139"/>
        <v/>
      </c>
      <c r="P149" s="121" t="str">
        <f t="shared" si="139"/>
        <v/>
      </c>
      <c r="Q149" s="121" t="str">
        <f t="shared" si="139"/>
        <v/>
      </c>
      <c r="R149" s="121" t="str">
        <f t="shared" si="139"/>
        <v/>
      </c>
      <c r="S149" s="121">
        <f t="shared" si="139"/>
        <v>135.05</v>
      </c>
      <c r="T149" s="117">
        <f t="shared" si="125"/>
        <v>120.16</v>
      </c>
      <c r="U149" s="118"/>
      <c r="V149" s="130">
        <f t="shared" si="25"/>
        <v>1201.6</v>
      </c>
      <c r="W149" s="131"/>
    </row>
    <row r="150" ht="12.75" customHeight="1">
      <c r="A150" s="115">
        <f t="shared" si="21"/>
        <v>44109</v>
      </c>
      <c r="B150" s="100" t="str">
        <f t="shared" si="22"/>
        <v>Motor Ventilador Evaporadora</v>
      </c>
      <c r="C150" s="101">
        <f t="shared" ref="C150:D150" si="140">IF(C63="","",C63)</f>
        <v>10</v>
      </c>
      <c r="D150" s="101" t="str">
        <f t="shared" si="140"/>
        <v>unid.</v>
      </c>
      <c r="E150" s="121" t="str">
        <f t="shared" ref="E150:S150" si="141">IF(E63&gt;0,IF(AND($V63&lt;=E63,E63&lt;=$W63),E63,"excluído*"),"")</f>
        <v>excluído*</v>
      </c>
      <c r="F150" s="121">
        <f t="shared" si="141"/>
        <v>222</v>
      </c>
      <c r="G150" s="121">
        <f t="shared" si="141"/>
        <v>286</v>
      </c>
      <c r="H150" s="121">
        <f t="shared" si="141"/>
        <v>292</v>
      </c>
      <c r="I150" s="121">
        <f t="shared" si="141"/>
        <v>185.99</v>
      </c>
      <c r="J150" s="121">
        <f t="shared" si="141"/>
        <v>402.95</v>
      </c>
      <c r="K150" s="121" t="str">
        <f t="shared" si="141"/>
        <v/>
      </c>
      <c r="L150" s="121" t="str">
        <f t="shared" si="141"/>
        <v/>
      </c>
      <c r="M150" s="121" t="str">
        <f t="shared" si="141"/>
        <v/>
      </c>
      <c r="N150" s="121" t="str">
        <f t="shared" si="141"/>
        <v/>
      </c>
      <c r="O150" s="121" t="str">
        <f t="shared" si="141"/>
        <v/>
      </c>
      <c r="P150" s="121" t="str">
        <f t="shared" si="141"/>
        <v/>
      </c>
      <c r="Q150" s="121" t="str">
        <f t="shared" si="141"/>
        <v/>
      </c>
      <c r="R150" s="121" t="str">
        <f t="shared" si="141"/>
        <v/>
      </c>
      <c r="S150" s="121">
        <f t="shared" si="141"/>
        <v>216.92</v>
      </c>
      <c r="T150" s="117">
        <f t="shared" si="125"/>
        <v>267.64</v>
      </c>
      <c r="U150" s="118"/>
      <c r="V150" s="130">
        <f t="shared" si="25"/>
        <v>2676.4</v>
      </c>
      <c r="W150" s="131"/>
    </row>
    <row r="151" ht="12.75" customHeight="1">
      <c r="A151" s="115">
        <f t="shared" si="21"/>
        <v>44140</v>
      </c>
      <c r="B151" s="100" t="str">
        <f t="shared" si="22"/>
        <v>Trava do Motor</v>
      </c>
      <c r="C151" s="101">
        <f t="shared" ref="C151:D151" si="142">IF(C64="","",C64)</f>
        <v>10</v>
      </c>
      <c r="D151" s="101" t="str">
        <f t="shared" si="142"/>
        <v>unid.</v>
      </c>
      <c r="E151" s="121" t="str">
        <f t="shared" ref="E151:S151" si="143">IF(E64&gt;0,IF(AND($V64&lt;=E64,E64&lt;=$W64),E64,"excluído*"),"")</f>
        <v>excluído*</v>
      </c>
      <c r="F151" s="121">
        <f t="shared" si="143"/>
        <v>15</v>
      </c>
      <c r="G151" s="121" t="str">
        <f t="shared" si="143"/>
        <v/>
      </c>
      <c r="H151" s="121" t="str">
        <f t="shared" si="143"/>
        <v/>
      </c>
      <c r="I151" s="121" t="str">
        <f t="shared" si="143"/>
        <v/>
      </c>
      <c r="J151" s="121" t="str">
        <f t="shared" si="143"/>
        <v/>
      </c>
      <c r="K151" s="121" t="str">
        <f t="shared" si="143"/>
        <v/>
      </c>
      <c r="L151" s="121" t="str">
        <f t="shared" si="143"/>
        <v/>
      </c>
      <c r="M151" s="121" t="str">
        <f t="shared" si="143"/>
        <v/>
      </c>
      <c r="N151" s="121" t="str">
        <f t="shared" si="143"/>
        <v/>
      </c>
      <c r="O151" s="121" t="str">
        <f t="shared" si="143"/>
        <v/>
      </c>
      <c r="P151" s="121" t="str">
        <f t="shared" si="143"/>
        <v/>
      </c>
      <c r="Q151" s="121" t="str">
        <f t="shared" si="143"/>
        <v/>
      </c>
      <c r="R151" s="121" t="str">
        <f t="shared" si="143"/>
        <v/>
      </c>
      <c r="S151" s="121">
        <f t="shared" si="143"/>
        <v>14.02</v>
      </c>
      <c r="T151" s="117">
        <f t="shared" si="125"/>
        <v>14.51</v>
      </c>
      <c r="U151" s="118"/>
      <c r="V151" s="130">
        <f t="shared" si="25"/>
        <v>145.1</v>
      </c>
      <c r="W151" s="131"/>
    </row>
    <row r="152" ht="12.75" customHeight="1">
      <c r="A152" s="115">
        <f t="shared" si="21"/>
        <v>44170</v>
      </c>
      <c r="B152" s="100" t="str">
        <f t="shared" si="22"/>
        <v>Placa Comando Inverter PCI principal</v>
      </c>
      <c r="C152" s="101">
        <f t="shared" ref="C152:D152" si="144">IF(C65="","",C65)</f>
        <v>10</v>
      </c>
      <c r="D152" s="101" t="str">
        <f t="shared" si="144"/>
        <v>unid.</v>
      </c>
      <c r="E152" s="121" t="str">
        <f t="shared" ref="E152:S152" si="145">IF(E65&gt;0,IF(AND($V65&lt;=E65,E65&lt;=$W65),E65,"excluído*"),"")</f>
        <v>excluído*</v>
      </c>
      <c r="F152" s="121">
        <f t="shared" si="145"/>
        <v>270</v>
      </c>
      <c r="G152" s="121">
        <f t="shared" si="145"/>
        <v>650</v>
      </c>
      <c r="H152" s="121">
        <f t="shared" si="145"/>
        <v>499</v>
      </c>
      <c r="I152" s="121">
        <f t="shared" si="145"/>
        <v>449.9</v>
      </c>
      <c r="J152" s="121" t="str">
        <f t="shared" si="145"/>
        <v/>
      </c>
      <c r="K152" s="121" t="str">
        <f t="shared" si="145"/>
        <v/>
      </c>
      <c r="L152" s="121" t="str">
        <f t="shared" si="145"/>
        <v/>
      </c>
      <c r="M152" s="121" t="str">
        <f t="shared" si="145"/>
        <v/>
      </c>
      <c r="N152" s="121" t="str">
        <f t="shared" si="145"/>
        <v/>
      </c>
      <c r="O152" s="121" t="str">
        <f t="shared" si="145"/>
        <v/>
      </c>
      <c r="P152" s="121" t="str">
        <f t="shared" si="145"/>
        <v/>
      </c>
      <c r="Q152" s="121" t="str">
        <f t="shared" si="145"/>
        <v/>
      </c>
      <c r="R152" s="121" t="str">
        <f t="shared" si="145"/>
        <v/>
      </c>
      <c r="S152" s="121" t="str">
        <f t="shared" si="145"/>
        <v>excluído*</v>
      </c>
      <c r="T152" s="117">
        <f t="shared" si="125"/>
        <v>467.23</v>
      </c>
      <c r="U152" s="118"/>
      <c r="V152" s="130">
        <f t="shared" si="25"/>
        <v>4672.3</v>
      </c>
      <c r="W152" s="131"/>
    </row>
    <row r="153" ht="12.75" customHeight="1">
      <c r="A153" s="126" t="str">
        <f t="shared" si="21"/>
        <v>5.13</v>
      </c>
      <c r="B153" s="100" t="str">
        <f t="shared" si="22"/>
        <v>Placa Comando Inverter PCI receptor</v>
      </c>
      <c r="C153" s="101">
        <f t="shared" ref="C153:D153" si="146">IF(C66="","",C66)</f>
        <v>10</v>
      </c>
      <c r="D153" s="101" t="str">
        <f t="shared" si="146"/>
        <v>unid.</v>
      </c>
      <c r="E153" s="121">
        <f t="shared" ref="E153:S153" si="147">IF(E66&gt;0,IF(AND($V66&lt;=E66,E66&lt;=$W66),E66,"excluído*"),"")</f>
        <v>400</v>
      </c>
      <c r="F153" s="121">
        <f t="shared" si="147"/>
        <v>89</v>
      </c>
      <c r="G153" s="121" t="str">
        <f t="shared" si="147"/>
        <v>excluído*</v>
      </c>
      <c r="H153" s="121">
        <f t="shared" si="147"/>
        <v>159.99</v>
      </c>
      <c r="I153" s="121">
        <f t="shared" si="147"/>
        <v>190</v>
      </c>
      <c r="J153" s="121">
        <f t="shared" si="147"/>
        <v>356</v>
      </c>
      <c r="K153" s="121" t="str">
        <f t="shared" si="147"/>
        <v/>
      </c>
      <c r="L153" s="121" t="str">
        <f t="shared" si="147"/>
        <v/>
      </c>
      <c r="M153" s="121" t="str">
        <f t="shared" si="147"/>
        <v/>
      </c>
      <c r="N153" s="121" t="str">
        <f t="shared" si="147"/>
        <v/>
      </c>
      <c r="O153" s="121" t="str">
        <f t="shared" si="147"/>
        <v/>
      </c>
      <c r="P153" s="121" t="str">
        <f t="shared" si="147"/>
        <v/>
      </c>
      <c r="Q153" s="121" t="str">
        <f t="shared" si="147"/>
        <v/>
      </c>
      <c r="R153" s="121" t="str">
        <f t="shared" si="147"/>
        <v/>
      </c>
      <c r="S153" s="121">
        <f t="shared" si="147"/>
        <v>88.38</v>
      </c>
      <c r="T153" s="117">
        <f t="shared" si="125"/>
        <v>213.9</v>
      </c>
      <c r="U153" s="118"/>
      <c r="V153" s="130">
        <f t="shared" si="25"/>
        <v>2139</v>
      </c>
      <c r="W153" s="131"/>
    </row>
    <row r="154" ht="12.75" customHeight="1">
      <c r="A154" s="126" t="str">
        <f t="shared" si="21"/>
        <v>5.14</v>
      </c>
      <c r="B154" s="100" t="str">
        <f t="shared" si="22"/>
        <v>Sensor imersão. Evaporadora</v>
      </c>
      <c r="C154" s="101">
        <f t="shared" ref="C154:D154" si="148">IF(C67="","",C67)</f>
        <v>10</v>
      </c>
      <c r="D154" s="101" t="str">
        <f t="shared" si="148"/>
        <v>unid.</v>
      </c>
      <c r="E154" s="121" t="str">
        <f t="shared" ref="E154:S154" si="149">IF(E67&gt;0,IF(AND($V67&lt;=E67,E67&lt;=$W67),E67,"excluído*"),"")</f>
        <v>excluído*</v>
      </c>
      <c r="F154" s="121">
        <f t="shared" si="149"/>
        <v>66</v>
      </c>
      <c r="G154" s="121">
        <f t="shared" si="149"/>
        <v>65</v>
      </c>
      <c r="H154" s="121">
        <f t="shared" si="149"/>
        <v>37.43</v>
      </c>
      <c r="I154" s="121">
        <f t="shared" si="149"/>
        <v>45</v>
      </c>
      <c r="J154" s="121">
        <f t="shared" si="149"/>
        <v>49.9</v>
      </c>
      <c r="K154" s="121" t="str">
        <f t="shared" si="149"/>
        <v/>
      </c>
      <c r="L154" s="121" t="str">
        <f t="shared" si="149"/>
        <v/>
      </c>
      <c r="M154" s="121" t="str">
        <f t="shared" si="149"/>
        <v/>
      </c>
      <c r="N154" s="121" t="str">
        <f t="shared" si="149"/>
        <v/>
      </c>
      <c r="O154" s="121" t="str">
        <f t="shared" si="149"/>
        <v/>
      </c>
      <c r="P154" s="121" t="str">
        <f t="shared" si="149"/>
        <v/>
      </c>
      <c r="Q154" s="121" t="str">
        <f t="shared" si="149"/>
        <v/>
      </c>
      <c r="R154" s="121" t="str">
        <f t="shared" si="149"/>
        <v/>
      </c>
      <c r="S154" s="121">
        <f t="shared" si="149"/>
        <v>66.22</v>
      </c>
      <c r="T154" s="117">
        <f t="shared" si="125"/>
        <v>54.93</v>
      </c>
      <c r="U154" s="118"/>
      <c r="V154" s="130">
        <f t="shared" si="25"/>
        <v>549.3</v>
      </c>
      <c r="W154" s="131"/>
    </row>
    <row r="155" ht="12.75" customHeight="1">
      <c r="A155" s="126" t="str">
        <f t="shared" si="21"/>
        <v>5.15</v>
      </c>
      <c r="B155" s="100" t="str">
        <f t="shared" si="22"/>
        <v>Sensor temperatura Evaporadora</v>
      </c>
      <c r="C155" s="101">
        <f t="shared" ref="C155:D155" si="150">IF(C68="","",C68)</f>
        <v>10</v>
      </c>
      <c r="D155" s="101" t="str">
        <f t="shared" si="150"/>
        <v>unid.</v>
      </c>
      <c r="E155" s="121" t="str">
        <f t="shared" ref="E155:S155" si="151">IF(E68&gt;0,IF(AND($V68&lt;=E68,E68&lt;=$W68),E68,"excluído*"),"")</f>
        <v>excluído*</v>
      </c>
      <c r="F155" s="121">
        <f t="shared" si="151"/>
        <v>64</v>
      </c>
      <c r="G155" s="121">
        <f t="shared" si="151"/>
        <v>72</v>
      </c>
      <c r="H155" s="121">
        <f t="shared" si="151"/>
        <v>60</v>
      </c>
      <c r="I155" s="121">
        <f t="shared" si="151"/>
        <v>54.99</v>
      </c>
      <c r="J155" s="121">
        <f t="shared" si="151"/>
        <v>80</v>
      </c>
      <c r="K155" s="121" t="str">
        <f t="shared" si="151"/>
        <v/>
      </c>
      <c r="L155" s="121" t="str">
        <f t="shared" si="151"/>
        <v/>
      </c>
      <c r="M155" s="121" t="str">
        <f t="shared" si="151"/>
        <v/>
      </c>
      <c r="N155" s="121" t="str">
        <f t="shared" si="151"/>
        <v/>
      </c>
      <c r="O155" s="121" t="str">
        <f t="shared" si="151"/>
        <v/>
      </c>
      <c r="P155" s="121" t="str">
        <f t="shared" si="151"/>
        <v/>
      </c>
      <c r="Q155" s="121" t="str">
        <f t="shared" si="151"/>
        <v/>
      </c>
      <c r="R155" s="121" t="str">
        <f t="shared" si="151"/>
        <v/>
      </c>
      <c r="S155" s="121">
        <f t="shared" si="151"/>
        <v>64.51</v>
      </c>
      <c r="T155" s="117">
        <f t="shared" si="125"/>
        <v>65.92</v>
      </c>
      <c r="U155" s="118"/>
      <c r="V155" s="130">
        <f t="shared" si="25"/>
        <v>659.2</v>
      </c>
      <c r="W155" s="131"/>
    </row>
    <row r="156" ht="12.75" customHeight="1">
      <c r="A156" s="126" t="str">
        <f t="shared" si="21"/>
        <v>5.16</v>
      </c>
      <c r="B156" s="100" t="str">
        <f t="shared" si="22"/>
        <v>Fusível</v>
      </c>
      <c r="C156" s="101">
        <f t="shared" ref="C156:D156" si="152">IF(C69="","",C69)</f>
        <v>10</v>
      </c>
      <c r="D156" s="101" t="str">
        <f t="shared" si="152"/>
        <v>unid.</v>
      </c>
      <c r="E156" s="121" t="str">
        <f t="shared" ref="E156:S156" si="153">IF(E69&gt;0,IF(AND($V69&lt;=E69,E69&lt;=$W69),E69,"excluído*"),"")</f>
        <v>excluído*</v>
      </c>
      <c r="F156" s="121">
        <f t="shared" si="153"/>
        <v>20</v>
      </c>
      <c r="G156" s="121">
        <f t="shared" si="153"/>
        <v>5</v>
      </c>
      <c r="H156" s="121">
        <f t="shared" si="153"/>
        <v>0.34</v>
      </c>
      <c r="I156" s="121">
        <f t="shared" si="153"/>
        <v>0.49</v>
      </c>
      <c r="J156" s="121">
        <f t="shared" si="153"/>
        <v>4.13</v>
      </c>
      <c r="K156" s="121" t="str">
        <f t="shared" si="153"/>
        <v/>
      </c>
      <c r="L156" s="121" t="str">
        <f t="shared" si="153"/>
        <v/>
      </c>
      <c r="M156" s="121" t="str">
        <f t="shared" si="153"/>
        <v/>
      </c>
      <c r="N156" s="121" t="str">
        <f t="shared" si="153"/>
        <v/>
      </c>
      <c r="O156" s="121" t="str">
        <f t="shared" si="153"/>
        <v/>
      </c>
      <c r="P156" s="121" t="str">
        <f t="shared" si="153"/>
        <v/>
      </c>
      <c r="Q156" s="121" t="str">
        <f t="shared" si="153"/>
        <v/>
      </c>
      <c r="R156" s="121" t="str">
        <f t="shared" si="153"/>
        <v/>
      </c>
      <c r="S156" s="121">
        <f t="shared" si="153"/>
        <v>20.02</v>
      </c>
      <c r="T156" s="117">
        <f t="shared" si="125"/>
        <v>8.33</v>
      </c>
      <c r="U156" s="118"/>
      <c r="V156" s="130">
        <f t="shared" si="25"/>
        <v>83.3</v>
      </c>
      <c r="W156" s="131"/>
    </row>
    <row r="157" ht="12.75" customHeight="1">
      <c r="A157" s="126" t="str">
        <f t="shared" si="21"/>
        <v>5.17</v>
      </c>
      <c r="B157" s="100" t="str">
        <f t="shared" si="22"/>
        <v>Borne</v>
      </c>
      <c r="C157" s="101">
        <f t="shared" ref="C157:D157" si="154">IF(C70="","",C70)</f>
        <v>10</v>
      </c>
      <c r="D157" s="101" t="str">
        <f t="shared" si="154"/>
        <v>unid.</v>
      </c>
      <c r="E157" s="121" t="str">
        <f t="shared" ref="E157:S157" si="155">IF(E70&gt;0,IF(AND($V70&lt;=E70,E70&lt;=$W70),E70,"excluído*"),"")</f>
        <v>excluído*</v>
      </c>
      <c r="F157" s="121">
        <f t="shared" si="155"/>
        <v>14</v>
      </c>
      <c r="G157" s="121">
        <f t="shared" si="155"/>
        <v>1.25</v>
      </c>
      <c r="H157" s="121">
        <f t="shared" si="155"/>
        <v>1.5</v>
      </c>
      <c r="I157" s="121">
        <f t="shared" si="155"/>
        <v>1.53</v>
      </c>
      <c r="J157" s="121">
        <f t="shared" si="155"/>
        <v>1.7</v>
      </c>
      <c r="K157" s="121" t="str">
        <f t="shared" si="155"/>
        <v/>
      </c>
      <c r="L157" s="121" t="str">
        <f t="shared" si="155"/>
        <v/>
      </c>
      <c r="M157" s="121" t="str">
        <f t="shared" si="155"/>
        <v/>
      </c>
      <c r="N157" s="121" t="str">
        <f t="shared" si="155"/>
        <v/>
      </c>
      <c r="O157" s="121" t="str">
        <f t="shared" si="155"/>
        <v/>
      </c>
      <c r="P157" s="121" t="str">
        <f t="shared" si="155"/>
        <v/>
      </c>
      <c r="Q157" s="121" t="str">
        <f t="shared" si="155"/>
        <v/>
      </c>
      <c r="R157" s="121" t="str">
        <f t="shared" si="155"/>
        <v/>
      </c>
      <c r="S157" s="121">
        <f t="shared" si="155"/>
        <v>13.96</v>
      </c>
      <c r="T157" s="117">
        <f t="shared" si="125"/>
        <v>5.66</v>
      </c>
      <c r="U157" s="118"/>
      <c r="V157" s="130">
        <f t="shared" si="25"/>
        <v>56.6</v>
      </c>
      <c r="W157" s="131"/>
    </row>
    <row r="158" ht="12.75" customHeight="1">
      <c r="A158" s="126" t="str">
        <f t="shared" si="21"/>
        <v>5.18</v>
      </c>
      <c r="B158" s="100" t="str">
        <f t="shared" si="22"/>
        <v>Hélice da unidade condensadora</v>
      </c>
      <c r="C158" s="101">
        <f t="shared" ref="C158:D158" si="156">IF(C71="","",C71)</f>
        <v>10</v>
      </c>
      <c r="D158" s="101" t="str">
        <f t="shared" si="156"/>
        <v>unid.</v>
      </c>
      <c r="E158" s="121" t="str">
        <f t="shared" ref="E158:S158" si="157">IF(E71&gt;0,IF(AND($V71&lt;=E71,E71&lt;=$W71),E71,"excluído*"),"")</f>
        <v>excluído*</v>
      </c>
      <c r="F158" s="121">
        <f t="shared" si="157"/>
        <v>270</v>
      </c>
      <c r="G158" s="121">
        <f t="shared" si="157"/>
        <v>180</v>
      </c>
      <c r="H158" s="121">
        <f t="shared" si="157"/>
        <v>261</v>
      </c>
      <c r="I158" s="121">
        <f t="shared" si="157"/>
        <v>339.89</v>
      </c>
      <c r="J158" s="121" t="str">
        <f t="shared" si="157"/>
        <v>excluído*</v>
      </c>
      <c r="K158" s="121" t="str">
        <f t="shared" si="157"/>
        <v/>
      </c>
      <c r="L158" s="121" t="str">
        <f t="shared" si="157"/>
        <v/>
      </c>
      <c r="M158" s="121" t="str">
        <f t="shared" si="157"/>
        <v/>
      </c>
      <c r="N158" s="121" t="str">
        <f t="shared" si="157"/>
        <v/>
      </c>
      <c r="O158" s="121" t="str">
        <f t="shared" si="157"/>
        <v/>
      </c>
      <c r="P158" s="121" t="str">
        <f t="shared" si="157"/>
        <v/>
      </c>
      <c r="Q158" s="121" t="str">
        <f t="shared" si="157"/>
        <v/>
      </c>
      <c r="R158" s="121" t="str">
        <f t="shared" si="157"/>
        <v/>
      </c>
      <c r="S158" s="121">
        <f t="shared" si="157"/>
        <v>278.3</v>
      </c>
      <c r="T158" s="117">
        <f t="shared" si="125"/>
        <v>265.84</v>
      </c>
      <c r="U158" s="118"/>
      <c r="V158" s="130">
        <f t="shared" si="25"/>
        <v>2658.4</v>
      </c>
      <c r="W158" s="131"/>
    </row>
    <row r="159" ht="12.75" customHeight="1">
      <c r="A159" s="126" t="str">
        <f t="shared" si="21"/>
        <v>5.19</v>
      </c>
      <c r="B159" s="100" t="str">
        <f t="shared" si="22"/>
        <v>Coxim do compressor</v>
      </c>
      <c r="C159" s="101">
        <f t="shared" ref="C159:D159" si="158">IF(C72="","",C72)</f>
        <v>10</v>
      </c>
      <c r="D159" s="101" t="str">
        <f t="shared" si="158"/>
        <v>unid.</v>
      </c>
      <c r="E159" s="121" t="str">
        <f t="shared" ref="E159:S159" si="159">IF(E72&gt;0,IF(AND($V72&lt;=E72,E72&lt;=$W72),E72,"excluído*"),"")</f>
        <v>excluído*</v>
      </c>
      <c r="F159" s="121">
        <f t="shared" si="159"/>
        <v>27</v>
      </c>
      <c r="G159" s="121" t="str">
        <f t="shared" si="159"/>
        <v>excluído*</v>
      </c>
      <c r="H159" s="121" t="str">
        <f t="shared" si="159"/>
        <v>excluído*</v>
      </c>
      <c r="I159" s="121">
        <f t="shared" si="159"/>
        <v>40.47</v>
      </c>
      <c r="J159" s="121">
        <f t="shared" si="159"/>
        <v>54.45</v>
      </c>
      <c r="K159" s="121" t="str">
        <f t="shared" si="159"/>
        <v/>
      </c>
      <c r="L159" s="121" t="str">
        <f t="shared" si="159"/>
        <v/>
      </c>
      <c r="M159" s="121" t="str">
        <f t="shared" si="159"/>
        <v/>
      </c>
      <c r="N159" s="121" t="str">
        <f t="shared" si="159"/>
        <v/>
      </c>
      <c r="O159" s="121" t="str">
        <f t="shared" si="159"/>
        <v/>
      </c>
      <c r="P159" s="121" t="str">
        <f t="shared" si="159"/>
        <v/>
      </c>
      <c r="Q159" s="121" t="str">
        <f t="shared" si="159"/>
        <v/>
      </c>
      <c r="R159" s="121" t="str">
        <f t="shared" si="159"/>
        <v/>
      </c>
      <c r="S159" s="121">
        <f t="shared" si="159"/>
        <v>27.41</v>
      </c>
      <c r="T159" s="117">
        <f t="shared" si="125"/>
        <v>37.33</v>
      </c>
      <c r="U159" s="118"/>
      <c r="V159" s="130">
        <f t="shared" si="25"/>
        <v>373.3</v>
      </c>
      <c r="W159" s="131"/>
    </row>
    <row r="160" ht="12.75" customHeight="1">
      <c r="A160" s="126" t="str">
        <f t="shared" si="21"/>
        <v>5.20</v>
      </c>
      <c r="B160" s="100" t="str">
        <f t="shared" si="22"/>
        <v>Protetor do compressor</v>
      </c>
      <c r="C160" s="101">
        <f t="shared" ref="C160:D160" si="160">IF(C73="","",C73)</f>
        <v>10</v>
      </c>
      <c r="D160" s="101" t="str">
        <f t="shared" si="160"/>
        <v>unid.</v>
      </c>
      <c r="E160" s="121" t="str">
        <f t="shared" ref="E160:S160" si="161">IF(E73&gt;0,IF(AND($V73&lt;=E73,E73&lt;=$W73),E73,"excluído*"),"")</f>
        <v>excluído*</v>
      </c>
      <c r="F160" s="121">
        <f t="shared" si="161"/>
        <v>81</v>
      </c>
      <c r="G160" s="121">
        <f t="shared" si="161"/>
        <v>55</v>
      </c>
      <c r="H160" s="121" t="str">
        <f t="shared" si="161"/>
        <v>excluído*</v>
      </c>
      <c r="I160" s="121">
        <f t="shared" si="161"/>
        <v>63.25</v>
      </c>
      <c r="J160" s="121" t="str">
        <f t="shared" si="161"/>
        <v/>
      </c>
      <c r="K160" s="121" t="str">
        <f t="shared" si="161"/>
        <v/>
      </c>
      <c r="L160" s="121" t="str">
        <f t="shared" si="161"/>
        <v/>
      </c>
      <c r="M160" s="121" t="str">
        <f t="shared" si="161"/>
        <v/>
      </c>
      <c r="N160" s="121" t="str">
        <f t="shared" si="161"/>
        <v/>
      </c>
      <c r="O160" s="121" t="str">
        <f t="shared" si="161"/>
        <v/>
      </c>
      <c r="P160" s="121" t="str">
        <f t="shared" si="161"/>
        <v/>
      </c>
      <c r="Q160" s="121" t="str">
        <f t="shared" si="161"/>
        <v/>
      </c>
      <c r="R160" s="121" t="str">
        <f t="shared" si="161"/>
        <v/>
      </c>
      <c r="S160" s="121">
        <f t="shared" si="161"/>
        <v>81.98</v>
      </c>
      <c r="T160" s="117">
        <f t="shared" si="125"/>
        <v>70.31</v>
      </c>
      <c r="U160" s="118"/>
      <c r="V160" s="130">
        <f t="shared" si="25"/>
        <v>703.1</v>
      </c>
      <c r="W160" s="131"/>
    </row>
    <row r="161" ht="12.75" customHeight="1">
      <c r="A161" s="126" t="str">
        <f t="shared" si="21"/>
        <v>5.21</v>
      </c>
      <c r="B161" s="100" t="str">
        <f t="shared" si="22"/>
        <v>Tampa das válvulas</v>
      </c>
      <c r="C161" s="101">
        <f t="shared" ref="C161:D161" si="162">IF(C74="","",C74)</f>
        <v>10</v>
      </c>
      <c r="D161" s="101" t="str">
        <f t="shared" si="162"/>
        <v>unid.</v>
      </c>
      <c r="E161" s="121">
        <f t="shared" ref="E161:S161" si="163">IF(E74&gt;0,IF(AND($V74&lt;=E74,E74&lt;=$W74),E74,"excluído*"),"")</f>
        <v>50</v>
      </c>
      <c r="F161" s="121">
        <f t="shared" si="163"/>
        <v>38</v>
      </c>
      <c r="G161" s="121" t="str">
        <f t="shared" si="163"/>
        <v>excluído*</v>
      </c>
      <c r="H161" s="121" t="str">
        <f t="shared" si="163"/>
        <v>excluído*</v>
      </c>
      <c r="I161" s="121" t="str">
        <f t="shared" si="163"/>
        <v/>
      </c>
      <c r="J161" s="121" t="str">
        <f t="shared" si="163"/>
        <v/>
      </c>
      <c r="K161" s="121" t="str">
        <f t="shared" si="163"/>
        <v/>
      </c>
      <c r="L161" s="121" t="str">
        <f t="shared" si="163"/>
        <v/>
      </c>
      <c r="M161" s="121" t="str">
        <f t="shared" si="163"/>
        <v/>
      </c>
      <c r="N161" s="121" t="str">
        <f t="shared" si="163"/>
        <v/>
      </c>
      <c r="O161" s="121" t="str">
        <f t="shared" si="163"/>
        <v/>
      </c>
      <c r="P161" s="121" t="str">
        <f t="shared" si="163"/>
        <v/>
      </c>
      <c r="Q161" s="121" t="str">
        <f t="shared" si="163"/>
        <v/>
      </c>
      <c r="R161" s="121" t="str">
        <f t="shared" si="163"/>
        <v/>
      </c>
      <c r="S161" s="121">
        <f t="shared" si="163"/>
        <v>38.19</v>
      </c>
      <c r="T161" s="117">
        <f t="shared" si="125"/>
        <v>42.06</v>
      </c>
      <c r="U161" s="118"/>
      <c r="V161" s="130">
        <f t="shared" si="25"/>
        <v>420.6</v>
      </c>
      <c r="W161" s="131"/>
    </row>
    <row r="162" ht="12.75" customHeight="1">
      <c r="A162" s="126" t="str">
        <f t="shared" si="21"/>
        <v>5.22</v>
      </c>
      <c r="B162" s="100" t="str">
        <f t="shared" si="22"/>
        <v>Válvula de serviço</v>
      </c>
      <c r="C162" s="101">
        <f t="shared" ref="C162:D162" si="164">IF(C75="","",C75)</f>
        <v>10</v>
      </c>
      <c r="D162" s="101" t="str">
        <f t="shared" si="164"/>
        <v>unid.</v>
      </c>
      <c r="E162" s="121" t="str">
        <f t="shared" ref="E162:S162" si="165">IF(E75&gt;0,IF(AND($V75&lt;=E75,E75&lt;=$W75),E75,"excluído*"),"")</f>
        <v>excluído*</v>
      </c>
      <c r="F162" s="121">
        <f t="shared" si="165"/>
        <v>35</v>
      </c>
      <c r="G162" s="121">
        <f t="shared" si="165"/>
        <v>18.5</v>
      </c>
      <c r="H162" s="121">
        <f t="shared" si="165"/>
        <v>41</v>
      </c>
      <c r="I162" s="121">
        <f t="shared" si="165"/>
        <v>72.67</v>
      </c>
      <c r="J162" s="121">
        <f t="shared" si="165"/>
        <v>59.99</v>
      </c>
      <c r="K162" s="121" t="str">
        <f t="shared" si="165"/>
        <v/>
      </c>
      <c r="L162" s="121" t="str">
        <f t="shared" si="165"/>
        <v/>
      </c>
      <c r="M162" s="121" t="str">
        <f t="shared" si="165"/>
        <v/>
      </c>
      <c r="N162" s="121" t="str">
        <f t="shared" si="165"/>
        <v/>
      </c>
      <c r="O162" s="121" t="str">
        <f t="shared" si="165"/>
        <v/>
      </c>
      <c r="P162" s="121" t="str">
        <f t="shared" si="165"/>
        <v/>
      </c>
      <c r="Q162" s="121" t="str">
        <f t="shared" si="165"/>
        <v/>
      </c>
      <c r="R162" s="121" t="str">
        <f t="shared" si="165"/>
        <v/>
      </c>
      <c r="S162" s="121">
        <f t="shared" si="165"/>
        <v>35.31</v>
      </c>
      <c r="T162" s="117">
        <f t="shared" si="125"/>
        <v>43.75</v>
      </c>
      <c r="U162" s="118"/>
      <c r="V162" s="130">
        <f t="shared" si="25"/>
        <v>437.5</v>
      </c>
      <c r="W162" s="131"/>
    </row>
    <row r="163" ht="12.75" customHeight="1">
      <c r="A163" s="126" t="str">
        <f t="shared" si="21"/>
        <v>5.23</v>
      </c>
      <c r="B163" s="100" t="str">
        <f t="shared" si="22"/>
        <v>Suporte das válvulas</v>
      </c>
      <c r="C163" s="101">
        <f t="shared" ref="C163:D163" si="166">IF(C76="","",C76)</f>
        <v>10</v>
      </c>
      <c r="D163" s="101" t="str">
        <f t="shared" si="166"/>
        <v>unid.</v>
      </c>
      <c r="E163" s="121" t="str">
        <f t="shared" ref="E163:S163" si="167">IF(E76&gt;0,IF(AND($V76&lt;=E76,E76&lt;=$W76),E76,"excluído*"),"")</f>
        <v>excluído*</v>
      </c>
      <c r="F163" s="121">
        <f t="shared" si="167"/>
        <v>15</v>
      </c>
      <c r="G163" s="121" t="str">
        <f t="shared" si="167"/>
        <v/>
      </c>
      <c r="H163" s="121">
        <f t="shared" si="167"/>
        <v>5.44</v>
      </c>
      <c r="I163" s="121">
        <f t="shared" si="167"/>
        <v>5.17</v>
      </c>
      <c r="J163" s="121" t="str">
        <f t="shared" si="167"/>
        <v/>
      </c>
      <c r="K163" s="121" t="str">
        <f t="shared" si="167"/>
        <v/>
      </c>
      <c r="L163" s="121" t="str">
        <f t="shared" si="167"/>
        <v/>
      </c>
      <c r="M163" s="121" t="str">
        <f t="shared" si="167"/>
        <v/>
      </c>
      <c r="N163" s="121" t="str">
        <f t="shared" si="167"/>
        <v/>
      </c>
      <c r="O163" s="121" t="str">
        <f t="shared" si="167"/>
        <v/>
      </c>
      <c r="P163" s="121" t="str">
        <f t="shared" si="167"/>
        <v/>
      </c>
      <c r="Q163" s="121" t="str">
        <f t="shared" si="167"/>
        <v/>
      </c>
      <c r="R163" s="121" t="str">
        <f t="shared" si="167"/>
        <v/>
      </c>
      <c r="S163" s="121">
        <f t="shared" si="167"/>
        <v>14.7</v>
      </c>
      <c r="T163" s="117">
        <f t="shared" si="125"/>
        <v>10.08</v>
      </c>
      <c r="U163" s="118"/>
      <c r="V163" s="130">
        <f t="shared" si="25"/>
        <v>100.8</v>
      </c>
      <c r="W163" s="131"/>
    </row>
    <row r="164" ht="12.75" customHeight="1">
      <c r="A164" s="126" t="str">
        <f t="shared" si="21"/>
        <v>5.24</v>
      </c>
      <c r="B164" s="100" t="str">
        <f t="shared" si="22"/>
        <v>Tampa lateral</v>
      </c>
      <c r="C164" s="101">
        <f t="shared" ref="C164:D164" si="168">IF(C77="","",C77)</f>
        <v>10</v>
      </c>
      <c r="D164" s="101" t="str">
        <f t="shared" si="168"/>
        <v>unid.</v>
      </c>
      <c r="E164" s="121" t="str">
        <f t="shared" ref="E164:S164" si="169">IF(E77&gt;0,IF(AND($V77&lt;=E77,E77&lt;=$W77),E77,"excluído*"),"")</f>
        <v>excluído*</v>
      </c>
      <c r="F164" s="121">
        <f t="shared" si="169"/>
        <v>76</v>
      </c>
      <c r="G164" s="121" t="str">
        <f t="shared" si="169"/>
        <v/>
      </c>
      <c r="H164" s="121">
        <f t="shared" si="169"/>
        <v>109.99</v>
      </c>
      <c r="I164" s="121">
        <f t="shared" si="169"/>
        <v>95.55</v>
      </c>
      <c r="J164" s="121">
        <f t="shared" si="169"/>
        <v>86.99</v>
      </c>
      <c r="K164" s="121" t="str">
        <f t="shared" si="169"/>
        <v/>
      </c>
      <c r="L164" s="121" t="str">
        <f t="shared" si="169"/>
        <v/>
      </c>
      <c r="M164" s="121" t="str">
        <f t="shared" si="169"/>
        <v/>
      </c>
      <c r="N164" s="121" t="str">
        <f t="shared" si="169"/>
        <v/>
      </c>
      <c r="O164" s="121" t="str">
        <f t="shared" si="169"/>
        <v/>
      </c>
      <c r="P164" s="121" t="str">
        <f t="shared" si="169"/>
        <v/>
      </c>
      <c r="Q164" s="121" t="str">
        <f t="shared" si="169"/>
        <v/>
      </c>
      <c r="R164" s="121" t="str">
        <f t="shared" si="169"/>
        <v/>
      </c>
      <c r="S164" s="121">
        <f t="shared" si="169"/>
        <v>76.24</v>
      </c>
      <c r="T164" s="117">
        <f t="shared" si="125"/>
        <v>88.95</v>
      </c>
      <c r="U164" s="118"/>
      <c r="V164" s="130">
        <f t="shared" si="25"/>
        <v>889.5</v>
      </c>
      <c r="W164" s="131"/>
    </row>
    <row r="165" ht="12.75" customHeight="1">
      <c r="A165" s="126" t="str">
        <f t="shared" si="21"/>
        <v>5.25</v>
      </c>
      <c r="B165" s="100" t="str">
        <f t="shared" si="22"/>
        <v>Capacitor</v>
      </c>
      <c r="C165" s="101">
        <f t="shared" ref="C165:D165" si="170">IF(C78="","",C78)</f>
        <v>10</v>
      </c>
      <c r="D165" s="101" t="str">
        <f t="shared" si="170"/>
        <v>unid.</v>
      </c>
      <c r="E165" s="121" t="str">
        <f t="shared" ref="E165:S165" si="171">IF(E78&gt;0,IF(AND($V78&lt;=E78,E78&lt;=$W78),E78,"excluído*"),"")</f>
        <v>excluído*</v>
      </c>
      <c r="F165" s="121">
        <f t="shared" si="171"/>
        <v>50</v>
      </c>
      <c r="G165" s="121">
        <f t="shared" si="171"/>
        <v>25.2</v>
      </c>
      <c r="H165" s="121">
        <f t="shared" si="171"/>
        <v>18.25</v>
      </c>
      <c r="I165" s="121">
        <f t="shared" si="171"/>
        <v>18.8</v>
      </c>
      <c r="J165" s="121">
        <f t="shared" si="171"/>
        <v>19.6</v>
      </c>
      <c r="K165" s="121" t="str">
        <f t="shared" si="171"/>
        <v/>
      </c>
      <c r="L165" s="121" t="str">
        <f t="shared" si="171"/>
        <v/>
      </c>
      <c r="M165" s="121" t="str">
        <f t="shared" si="171"/>
        <v/>
      </c>
      <c r="N165" s="121" t="str">
        <f t="shared" si="171"/>
        <v/>
      </c>
      <c r="O165" s="121" t="str">
        <f t="shared" si="171"/>
        <v/>
      </c>
      <c r="P165" s="121" t="str">
        <f t="shared" si="171"/>
        <v/>
      </c>
      <c r="Q165" s="121" t="str">
        <f t="shared" si="171"/>
        <v/>
      </c>
      <c r="R165" s="121" t="str">
        <f t="shared" si="171"/>
        <v/>
      </c>
      <c r="S165" s="121">
        <f t="shared" si="171"/>
        <v>43.13</v>
      </c>
      <c r="T165" s="117">
        <f t="shared" si="125"/>
        <v>29.16</v>
      </c>
      <c r="U165" s="118"/>
      <c r="V165" s="130">
        <f t="shared" si="25"/>
        <v>291.6</v>
      </c>
      <c r="W165" s="131"/>
    </row>
    <row r="166" ht="12.75" customHeight="1">
      <c r="A166" s="126" t="str">
        <f t="shared" si="21"/>
        <v>5.26</v>
      </c>
      <c r="B166" s="100" t="str">
        <f t="shared" si="22"/>
        <v>Compressor</v>
      </c>
      <c r="C166" s="101">
        <f t="shared" ref="C166:D166" si="172">IF(C79="","",C79)</f>
        <v>10</v>
      </c>
      <c r="D166" s="101" t="str">
        <f t="shared" si="172"/>
        <v>unid.</v>
      </c>
      <c r="E166" s="121" t="str">
        <f t="shared" ref="E166:S166" si="173">IF(E79&gt;0,IF(AND($V79&lt;=E79,E79&lt;=$W79),E79,"excluído*"),"")</f>
        <v>excluído*</v>
      </c>
      <c r="F166" s="121">
        <f t="shared" si="173"/>
        <v>900</v>
      </c>
      <c r="G166" s="121" t="str">
        <f t="shared" si="173"/>
        <v/>
      </c>
      <c r="H166" s="121">
        <f t="shared" si="173"/>
        <v>565.9</v>
      </c>
      <c r="I166" s="121">
        <f t="shared" si="173"/>
        <v>850.76</v>
      </c>
      <c r="J166" s="121">
        <f t="shared" si="173"/>
        <v>874.99</v>
      </c>
      <c r="K166" s="121" t="str">
        <f t="shared" si="173"/>
        <v/>
      </c>
      <c r="L166" s="121" t="str">
        <f t="shared" si="173"/>
        <v/>
      </c>
      <c r="M166" s="121" t="str">
        <f t="shared" si="173"/>
        <v/>
      </c>
      <c r="N166" s="121" t="str">
        <f t="shared" si="173"/>
        <v/>
      </c>
      <c r="O166" s="121" t="str">
        <f t="shared" si="173"/>
        <v/>
      </c>
      <c r="P166" s="121" t="str">
        <f t="shared" si="173"/>
        <v/>
      </c>
      <c r="Q166" s="121" t="str">
        <f t="shared" si="173"/>
        <v/>
      </c>
      <c r="R166" s="121" t="str">
        <f t="shared" si="173"/>
        <v/>
      </c>
      <c r="S166" s="121" t="str">
        <f t="shared" si="173"/>
        <v/>
      </c>
      <c r="T166" s="117">
        <f t="shared" si="125"/>
        <v>797.91</v>
      </c>
      <c r="U166" s="118"/>
      <c r="V166" s="130">
        <f t="shared" si="25"/>
        <v>7979.1</v>
      </c>
      <c r="W166" s="131"/>
    </row>
    <row r="167" ht="12.75" customHeight="1">
      <c r="A167" s="126" t="str">
        <f t="shared" si="21"/>
        <v>5.27</v>
      </c>
      <c r="B167" s="100" t="str">
        <f t="shared" si="22"/>
        <v>Grade traseira</v>
      </c>
      <c r="C167" s="101">
        <f t="shared" ref="C167:D167" si="174">IF(C80="","",C80)</f>
        <v>10</v>
      </c>
      <c r="D167" s="101" t="str">
        <f t="shared" si="174"/>
        <v>unid.</v>
      </c>
      <c r="E167" s="121">
        <f t="shared" ref="E167:S167" si="175">IF(E80&gt;0,IF(AND($V80&lt;=E80,E80&lt;=$W80),E80,"excluído*"),"")</f>
        <v>130</v>
      </c>
      <c r="F167" s="121" t="str">
        <f t="shared" si="175"/>
        <v>excluído*</v>
      </c>
      <c r="G167" s="121" t="str">
        <f t="shared" si="175"/>
        <v/>
      </c>
      <c r="H167" s="121" t="str">
        <f t="shared" si="175"/>
        <v>excluído*</v>
      </c>
      <c r="I167" s="121">
        <f t="shared" si="175"/>
        <v>159.1</v>
      </c>
      <c r="J167" s="121" t="str">
        <f t="shared" si="175"/>
        <v/>
      </c>
      <c r="K167" s="121" t="str">
        <f t="shared" si="175"/>
        <v/>
      </c>
      <c r="L167" s="121" t="str">
        <f t="shared" si="175"/>
        <v/>
      </c>
      <c r="M167" s="121" t="str">
        <f t="shared" si="175"/>
        <v/>
      </c>
      <c r="N167" s="121" t="str">
        <f t="shared" si="175"/>
        <v/>
      </c>
      <c r="O167" s="121" t="str">
        <f t="shared" si="175"/>
        <v/>
      </c>
      <c r="P167" s="121" t="str">
        <f t="shared" si="175"/>
        <v/>
      </c>
      <c r="Q167" s="121" t="str">
        <f t="shared" si="175"/>
        <v/>
      </c>
      <c r="R167" s="121" t="str">
        <f t="shared" si="175"/>
        <v/>
      </c>
      <c r="S167" s="121" t="str">
        <f t="shared" si="175"/>
        <v>excluído*</v>
      </c>
      <c r="T167" s="117">
        <f t="shared" si="125"/>
        <v>144.55</v>
      </c>
      <c r="U167" s="118"/>
      <c r="V167" s="130">
        <f t="shared" si="25"/>
        <v>1445.5</v>
      </c>
      <c r="W167" s="131"/>
    </row>
    <row r="168" ht="12.75" customHeight="1">
      <c r="A168" s="126" t="str">
        <f t="shared" si="21"/>
        <v>5.28</v>
      </c>
      <c r="B168" s="100" t="str">
        <f t="shared" si="22"/>
        <v>Tampa superior condensadora</v>
      </c>
      <c r="C168" s="101">
        <f t="shared" ref="C168:D168" si="176">IF(C81="","",C81)</f>
        <v>10</v>
      </c>
      <c r="D168" s="101" t="str">
        <f t="shared" si="176"/>
        <v>unid.</v>
      </c>
      <c r="E168" s="121" t="str">
        <f t="shared" ref="E168:S168" si="177">IF(E81&gt;0,IF(AND($V81&lt;=E81,E81&lt;=$W81),E81,"excluído*"),"")</f>
        <v>excluído*</v>
      </c>
      <c r="F168" s="121">
        <f t="shared" si="177"/>
        <v>128</v>
      </c>
      <c r="G168" s="121" t="str">
        <f t="shared" si="177"/>
        <v/>
      </c>
      <c r="H168" s="121">
        <f t="shared" si="177"/>
        <v>125</v>
      </c>
      <c r="I168" s="121">
        <f t="shared" si="177"/>
        <v>103.8</v>
      </c>
      <c r="J168" s="121">
        <f t="shared" si="177"/>
        <v>109.26</v>
      </c>
      <c r="K168" s="121" t="str">
        <f t="shared" si="177"/>
        <v/>
      </c>
      <c r="L168" s="121" t="str">
        <f t="shared" si="177"/>
        <v/>
      </c>
      <c r="M168" s="121" t="str">
        <f t="shared" si="177"/>
        <v/>
      </c>
      <c r="N168" s="121" t="str">
        <f t="shared" si="177"/>
        <v/>
      </c>
      <c r="O168" s="121" t="str">
        <f t="shared" si="177"/>
        <v/>
      </c>
      <c r="P168" s="121" t="str">
        <f t="shared" si="177"/>
        <v/>
      </c>
      <c r="Q168" s="121" t="str">
        <f t="shared" si="177"/>
        <v/>
      </c>
      <c r="R168" s="121" t="str">
        <f t="shared" si="177"/>
        <v/>
      </c>
      <c r="S168" s="121">
        <f t="shared" si="177"/>
        <v>128.54</v>
      </c>
      <c r="T168" s="117">
        <f t="shared" si="125"/>
        <v>118.92</v>
      </c>
      <c r="U168" s="118"/>
      <c r="V168" s="130">
        <f t="shared" si="25"/>
        <v>1189.2</v>
      </c>
      <c r="W168" s="131"/>
    </row>
    <row r="169" ht="12.75" customHeight="1">
      <c r="A169" s="126" t="str">
        <f t="shared" si="21"/>
        <v>5.29</v>
      </c>
      <c r="B169" s="100" t="str">
        <f t="shared" si="22"/>
        <v>Suporte do motor condensadora</v>
      </c>
      <c r="C169" s="101">
        <f t="shared" ref="C169:D169" si="178">IF(C82="","",C82)</f>
        <v>10</v>
      </c>
      <c r="D169" s="101" t="str">
        <f t="shared" si="178"/>
        <v>unid.</v>
      </c>
      <c r="E169" s="121" t="str">
        <f t="shared" ref="E169:S169" si="179">IF(E82&gt;0,IF(AND($V82&lt;=E82,E82&lt;=$W82),E82,"excluído*"),"")</f>
        <v>excluído*</v>
      </c>
      <c r="F169" s="121">
        <f t="shared" si="179"/>
        <v>98</v>
      </c>
      <c r="G169" s="121" t="str">
        <f t="shared" si="179"/>
        <v/>
      </c>
      <c r="H169" s="121" t="str">
        <f t="shared" si="179"/>
        <v>excluído*</v>
      </c>
      <c r="I169" s="121" t="str">
        <f t="shared" si="179"/>
        <v>excluído*</v>
      </c>
      <c r="J169" s="121">
        <f t="shared" si="179"/>
        <v>90</v>
      </c>
      <c r="K169" s="121" t="str">
        <f t="shared" si="179"/>
        <v/>
      </c>
      <c r="L169" s="121" t="str">
        <f t="shared" si="179"/>
        <v/>
      </c>
      <c r="M169" s="121" t="str">
        <f t="shared" si="179"/>
        <v/>
      </c>
      <c r="N169" s="121" t="str">
        <f t="shared" si="179"/>
        <v/>
      </c>
      <c r="O169" s="121" t="str">
        <f t="shared" si="179"/>
        <v/>
      </c>
      <c r="P169" s="121" t="str">
        <f t="shared" si="179"/>
        <v/>
      </c>
      <c r="Q169" s="121" t="str">
        <f t="shared" si="179"/>
        <v/>
      </c>
      <c r="R169" s="121" t="str">
        <f t="shared" si="179"/>
        <v/>
      </c>
      <c r="S169" s="121">
        <f t="shared" si="179"/>
        <v>98.08</v>
      </c>
      <c r="T169" s="117">
        <f t="shared" si="125"/>
        <v>95.36</v>
      </c>
      <c r="U169" s="118"/>
      <c r="V169" s="130">
        <f t="shared" si="25"/>
        <v>953.6</v>
      </c>
      <c r="W169" s="131"/>
    </row>
    <row r="170" ht="12.75" customHeight="1">
      <c r="A170" s="126" t="str">
        <f t="shared" si="21"/>
        <v>5.30</v>
      </c>
      <c r="B170" s="100" t="str">
        <f t="shared" si="22"/>
        <v>Motor ventilador condensadora</v>
      </c>
      <c r="C170" s="101">
        <f t="shared" ref="C170:D170" si="180">IF(C83="","",C83)</f>
        <v>10</v>
      </c>
      <c r="D170" s="101" t="str">
        <f t="shared" si="180"/>
        <v>unid.</v>
      </c>
      <c r="E170" s="121" t="str">
        <f t="shared" ref="E170:S170" si="181">IF(E83&gt;0,IF(AND($V83&lt;=E83,E83&lt;=$W83),E83,"excluído*"),"")</f>
        <v>excluído*</v>
      </c>
      <c r="F170" s="121">
        <f t="shared" si="181"/>
        <v>370</v>
      </c>
      <c r="G170" s="121">
        <f t="shared" si="181"/>
        <v>380</v>
      </c>
      <c r="H170" s="121" t="str">
        <f t="shared" si="181"/>
        <v>excluído*</v>
      </c>
      <c r="I170" s="121">
        <f t="shared" si="181"/>
        <v>294.16</v>
      </c>
      <c r="J170" s="121">
        <f t="shared" si="181"/>
        <v>488</v>
      </c>
      <c r="K170" s="121" t="str">
        <f t="shared" si="181"/>
        <v/>
      </c>
      <c r="L170" s="121" t="str">
        <f t="shared" si="181"/>
        <v/>
      </c>
      <c r="M170" s="121" t="str">
        <f t="shared" si="181"/>
        <v/>
      </c>
      <c r="N170" s="121" t="str">
        <f t="shared" si="181"/>
        <v/>
      </c>
      <c r="O170" s="121" t="str">
        <f t="shared" si="181"/>
        <v/>
      </c>
      <c r="P170" s="121" t="str">
        <f t="shared" si="181"/>
        <v/>
      </c>
      <c r="Q170" s="121" t="str">
        <f t="shared" si="181"/>
        <v/>
      </c>
      <c r="R170" s="121" t="str">
        <f t="shared" si="181"/>
        <v/>
      </c>
      <c r="S170" s="121">
        <f t="shared" si="181"/>
        <v>362.61</v>
      </c>
      <c r="T170" s="117">
        <f t="shared" si="125"/>
        <v>378.95</v>
      </c>
      <c r="U170" s="118"/>
      <c r="V170" s="130">
        <f t="shared" si="25"/>
        <v>3789.5</v>
      </c>
      <c r="W170" s="131"/>
    </row>
    <row r="171" ht="12.75" customHeight="1">
      <c r="A171" s="126" t="str">
        <f t="shared" si="21"/>
        <v>5.31</v>
      </c>
      <c r="B171" s="100" t="str">
        <f t="shared" si="22"/>
        <v>Reles</v>
      </c>
      <c r="C171" s="101">
        <f t="shared" ref="C171:D171" si="182">IF(C84="","",C84)</f>
        <v>10</v>
      </c>
      <c r="D171" s="101" t="str">
        <f t="shared" si="182"/>
        <v>unid.</v>
      </c>
      <c r="E171" s="121" t="str">
        <f t="shared" ref="E171:S171" si="183">IF(E84&gt;0,IF(AND($V84&lt;=E84,E84&lt;=$W84),E84,"excluído*"),"")</f>
        <v>excluído*</v>
      </c>
      <c r="F171" s="121">
        <f t="shared" si="183"/>
        <v>70</v>
      </c>
      <c r="G171" s="121" t="str">
        <f t="shared" si="183"/>
        <v>excluído*</v>
      </c>
      <c r="H171" s="121">
        <f t="shared" si="183"/>
        <v>79.99</v>
      </c>
      <c r="I171" s="121" t="str">
        <f t="shared" si="183"/>
        <v>excluído*</v>
      </c>
      <c r="J171" s="121">
        <f t="shared" si="183"/>
        <v>68</v>
      </c>
      <c r="K171" s="121" t="str">
        <f t="shared" si="183"/>
        <v/>
      </c>
      <c r="L171" s="121" t="str">
        <f t="shared" si="183"/>
        <v/>
      </c>
      <c r="M171" s="121" t="str">
        <f t="shared" si="183"/>
        <v/>
      </c>
      <c r="N171" s="121" t="str">
        <f t="shared" si="183"/>
        <v/>
      </c>
      <c r="O171" s="121" t="str">
        <f t="shared" si="183"/>
        <v/>
      </c>
      <c r="P171" s="121" t="str">
        <f t="shared" si="183"/>
        <v/>
      </c>
      <c r="Q171" s="121" t="str">
        <f t="shared" si="183"/>
        <v/>
      </c>
      <c r="R171" s="121" t="str">
        <f t="shared" si="183"/>
        <v/>
      </c>
      <c r="S171" s="121">
        <f t="shared" si="183"/>
        <v>69.03</v>
      </c>
      <c r="T171" s="117">
        <f t="shared" si="125"/>
        <v>71.76</v>
      </c>
      <c r="U171" s="118"/>
      <c r="V171" s="130">
        <f t="shared" si="25"/>
        <v>717.6</v>
      </c>
      <c r="W171" s="131"/>
    </row>
    <row r="172" ht="12.75" customHeight="1">
      <c r="A172" s="134">
        <f t="shared" si="21"/>
        <v>6</v>
      </c>
      <c r="B172" s="135" t="str">
        <f t="shared" si="22"/>
        <v>Taxa de manutenção corretiva por conjunto de equipamento reparado</v>
      </c>
      <c r="C172" s="136">
        <f t="shared" ref="C172:D172" si="184">IF(C85="","",C85)</f>
        <v>261</v>
      </c>
      <c r="D172" s="136" t="str">
        <f t="shared" si="184"/>
        <v>unid.</v>
      </c>
      <c r="E172" s="137" t="str">
        <f t="shared" ref="E172:S172" si="185">IF(E85&gt;0,IF(AND($V85&lt;=E85,E85&lt;=$W85),E85,"excluído*"),"")</f>
        <v>excluído*</v>
      </c>
      <c r="F172" s="137">
        <f t="shared" si="185"/>
        <v>188</v>
      </c>
      <c r="G172" s="137">
        <f t="shared" si="185"/>
        <v>285</v>
      </c>
      <c r="H172" s="137" t="str">
        <f t="shared" si="185"/>
        <v/>
      </c>
      <c r="I172" s="137" t="str">
        <f t="shared" si="185"/>
        <v/>
      </c>
      <c r="J172" s="137" t="str">
        <f t="shared" si="185"/>
        <v/>
      </c>
      <c r="K172" s="137" t="str">
        <f t="shared" si="185"/>
        <v/>
      </c>
      <c r="L172" s="137" t="str">
        <f t="shared" si="185"/>
        <v/>
      </c>
      <c r="M172" s="137" t="str">
        <f t="shared" si="185"/>
        <v/>
      </c>
      <c r="N172" s="137" t="str">
        <f t="shared" si="185"/>
        <v/>
      </c>
      <c r="O172" s="137" t="str">
        <f t="shared" si="185"/>
        <v/>
      </c>
      <c r="P172" s="137" t="str">
        <f t="shared" si="185"/>
        <v/>
      </c>
      <c r="Q172" s="137" t="str">
        <f t="shared" si="185"/>
        <v/>
      </c>
      <c r="R172" s="137" t="str">
        <f t="shared" si="185"/>
        <v/>
      </c>
      <c r="S172" s="137">
        <f t="shared" si="185"/>
        <v>188.39</v>
      </c>
      <c r="T172" s="154">
        <f t="shared" si="125"/>
        <v>220.46</v>
      </c>
      <c r="U172" s="155"/>
      <c r="V172" s="138">
        <f t="shared" si="25"/>
        <v>57540.06</v>
      </c>
      <c r="W172" s="140"/>
    </row>
    <row r="173" ht="12.75" customHeight="1">
      <c r="C173" s="147"/>
      <c r="D173" s="147"/>
    </row>
    <row r="174" ht="17.25" customHeight="1">
      <c r="A174" s="141" t="s">
        <v>171</v>
      </c>
      <c r="B174" s="156"/>
      <c r="C174" s="157"/>
      <c r="D174" s="157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45">
        <f>SUM(V93:V172)</f>
        <v>1142315.49</v>
      </c>
      <c r="W174" s="146"/>
    </row>
    <row r="175" ht="12.75" customHeight="1">
      <c r="C175" s="147"/>
      <c r="D175" s="147"/>
    </row>
    <row r="176" ht="18.75" customHeight="1">
      <c r="A176" s="141" t="s">
        <v>160</v>
      </c>
      <c r="B176" s="142"/>
      <c r="C176" s="143"/>
      <c r="D176" s="143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2"/>
      <c r="T176" s="142"/>
      <c r="U176" s="145">
        <f>SUM(V93,V95,V98,V113,V115:V120,V172)</f>
        <v>708133.19</v>
      </c>
      <c r="W176" s="146"/>
    </row>
    <row r="177" ht="12.75" customHeight="1">
      <c r="C177" s="147"/>
      <c r="D177" s="14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</row>
    <row r="178" ht="18.75" customHeight="1">
      <c r="A178" s="141" t="s">
        <v>161</v>
      </c>
      <c r="B178" s="142"/>
      <c r="C178" s="143"/>
      <c r="D178" s="143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2"/>
      <c r="T178" s="142"/>
      <c r="U178" s="145">
        <f>SUM(V96:V97,V99:V112,V122:V171)</f>
        <v>434182.3</v>
      </c>
      <c r="W178" s="146"/>
    </row>
  </sheetData>
  <mergeCells count="164">
    <mergeCell ref="T88:U88"/>
    <mergeCell ref="V88:W88"/>
    <mergeCell ref="T89:U89"/>
    <mergeCell ref="V89:W89"/>
    <mergeCell ref="A90:A91"/>
    <mergeCell ref="T90:U90"/>
    <mergeCell ref="V90:W90"/>
    <mergeCell ref="T91:U91"/>
    <mergeCell ref="V91:W91"/>
    <mergeCell ref="T93:U93"/>
    <mergeCell ref="V93:W93"/>
    <mergeCell ref="T95:U95"/>
    <mergeCell ref="V95:W95"/>
    <mergeCell ref="V96:W96"/>
    <mergeCell ref="T96:U96"/>
    <mergeCell ref="T97:U97"/>
    <mergeCell ref="T98:U98"/>
    <mergeCell ref="T99:U99"/>
    <mergeCell ref="T100:U100"/>
    <mergeCell ref="T101:U101"/>
    <mergeCell ref="T102:U102"/>
    <mergeCell ref="V97:W97"/>
    <mergeCell ref="V98:W98"/>
    <mergeCell ref="V99:W99"/>
    <mergeCell ref="V100:W100"/>
    <mergeCell ref="V101:W101"/>
    <mergeCell ref="V102:W102"/>
    <mergeCell ref="V103:W103"/>
    <mergeCell ref="T103:U103"/>
    <mergeCell ref="T104:U104"/>
    <mergeCell ref="T105:U105"/>
    <mergeCell ref="T106:U106"/>
    <mergeCell ref="T107:U107"/>
    <mergeCell ref="T108:U108"/>
    <mergeCell ref="T109:U109"/>
    <mergeCell ref="V111:W111"/>
    <mergeCell ref="V112:W112"/>
    <mergeCell ref="V113:W113"/>
    <mergeCell ref="V115:W115"/>
    <mergeCell ref="V116:W116"/>
    <mergeCell ref="V117:W117"/>
    <mergeCell ref="V118:W118"/>
    <mergeCell ref="V104:W104"/>
    <mergeCell ref="V105:W105"/>
    <mergeCell ref="V106:W106"/>
    <mergeCell ref="V107:W107"/>
    <mergeCell ref="V108:W108"/>
    <mergeCell ref="V109:W109"/>
    <mergeCell ref="V110:W110"/>
    <mergeCell ref="V142:W142"/>
    <mergeCell ref="V143:W143"/>
    <mergeCell ref="V134:W134"/>
    <mergeCell ref="V135:W135"/>
    <mergeCell ref="V136:W136"/>
    <mergeCell ref="V137:W137"/>
    <mergeCell ref="V138:W138"/>
    <mergeCell ref="V139:W139"/>
    <mergeCell ref="V141:W141"/>
    <mergeCell ref="T110:U110"/>
    <mergeCell ref="T111:U111"/>
    <mergeCell ref="T112:U112"/>
    <mergeCell ref="T113:U113"/>
    <mergeCell ref="T115:U115"/>
    <mergeCell ref="T116:U116"/>
    <mergeCell ref="T117:U117"/>
    <mergeCell ref="T118:U118"/>
    <mergeCell ref="T119:U119"/>
    <mergeCell ref="V119:W119"/>
    <mergeCell ref="T120:U120"/>
    <mergeCell ref="V120:W120"/>
    <mergeCell ref="T122:U122"/>
    <mergeCell ref="V122:W122"/>
    <mergeCell ref="T123:U123"/>
    <mergeCell ref="V123:W123"/>
    <mergeCell ref="T124:U124"/>
    <mergeCell ref="V124:W124"/>
    <mergeCell ref="T125:U125"/>
    <mergeCell ref="V125:W125"/>
    <mergeCell ref="V126:W126"/>
    <mergeCell ref="T126:U126"/>
    <mergeCell ref="T127:U127"/>
    <mergeCell ref="T128:U128"/>
    <mergeCell ref="T129:U129"/>
    <mergeCell ref="T130:U130"/>
    <mergeCell ref="T131:U131"/>
    <mergeCell ref="T132:U132"/>
    <mergeCell ref="V127:W127"/>
    <mergeCell ref="V128:W128"/>
    <mergeCell ref="V129:W129"/>
    <mergeCell ref="V130:W130"/>
    <mergeCell ref="V131:W131"/>
    <mergeCell ref="V132:W132"/>
    <mergeCell ref="V133:W133"/>
    <mergeCell ref="T133:U133"/>
    <mergeCell ref="T134:U134"/>
    <mergeCell ref="T135:U135"/>
    <mergeCell ref="T136:U136"/>
    <mergeCell ref="T137:U137"/>
    <mergeCell ref="T138:U138"/>
    <mergeCell ref="T139:U139"/>
    <mergeCell ref="T141:U141"/>
    <mergeCell ref="T142:U142"/>
    <mergeCell ref="T143:U143"/>
    <mergeCell ref="T144:U144"/>
    <mergeCell ref="V144:W144"/>
    <mergeCell ref="T145:U145"/>
    <mergeCell ref="V145:W145"/>
    <mergeCell ref="V171:W171"/>
    <mergeCell ref="V172:W172"/>
    <mergeCell ref="V174:W174"/>
    <mergeCell ref="V164:W164"/>
    <mergeCell ref="V165:W165"/>
    <mergeCell ref="V166:W166"/>
    <mergeCell ref="V167:W167"/>
    <mergeCell ref="V168:W168"/>
    <mergeCell ref="V169:W169"/>
    <mergeCell ref="V170:W170"/>
    <mergeCell ref="T146:U146"/>
    <mergeCell ref="V146:W146"/>
    <mergeCell ref="T147:U147"/>
    <mergeCell ref="V147:W147"/>
    <mergeCell ref="T148:U148"/>
    <mergeCell ref="V148:W148"/>
    <mergeCell ref="V149:W149"/>
    <mergeCell ref="T149:U149"/>
    <mergeCell ref="T150:U150"/>
    <mergeCell ref="T151:U151"/>
    <mergeCell ref="T152:U152"/>
    <mergeCell ref="T153:U153"/>
    <mergeCell ref="T154:U154"/>
    <mergeCell ref="T155:U155"/>
    <mergeCell ref="V150:W150"/>
    <mergeCell ref="V151:W151"/>
    <mergeCell ref="V152:W152"/>
    <mergeCell ref="V153:W153"/>
    <mergeCell ref="V154:W154"/>
    <mergeCell ref="V155:W155"/>
    <mergeCell ref="V156:W156"/>
    <mergeCell ref="T156:U156"/>
    <mergeCell ref="T157:U157"/>
    <mergeCell ref="T158:U158"/>
    <mergeCell ref="T159:U159"/>
    <mergeCell ref="T160:U160"/>
    <mergeCell ref="T161:U161"/>
    <mergeCell ref="T162:U162"/>
    <mergeCell ref="V157:W157"/>
    <mergeCell ref="V158:W158"/>
    <mergeCell ref="V159:W159"/>
    <mergeCell ref="V160:W160"/>
    <mergeCell ref="V161:W161"/>
    <mergeCell ref="V162:W162"/>
    <mergeCell ref="V163:W163"/>
    <mergeCell ref="T170:U170"/>
    <mergeCell ref="T171:U171"/>
    <mergeCell ref="T172:U172"/>
    <mergeCell ref="U176:W176"/>
    <mergeCell ref="U178:W178"/>
    <mergeCell ref="T163:U163"/>
    <mergeCell ref="T164:U164"/>
    <mergeCell ref="T165:U165"/>
    <mergeCell ref="T166:U166"/>
    <mergeCell ref="T167:U167"/>
    <mergeCell ref="T168:U168"/>
    <mergeCell ref="T169:U169"/>
  </mergeCells>
  <printOptions/>
  <pageMargins bottom="0.75" footer="0.0" header="0.0" left="0.7" right="0.7" top="0.75"/>
  <pageSetup paperSize="9" orientation="portrait"/>
  <headerFooter>
    <oddHeader>&amp;L&amp;F&amp;R&amp;A</oddHeader>
    <oddFooter>&amp;CCálculo do Desvio Padrão para obtenção do Valor Mínimo e Máximo a serem aceitos na estimativa </oddFooter>
  </headerFooter>
  <rowBreaks count="2" manualBreakCount="2">
    <brk man="1"/>
    <brk id="86" man="1"/>
  </rowBreaks>
  <colBreaks count="2" manualBreakCount="2">
    <brk man="1"/>
    <brk id="23" man="1"/>
  </colBreaks>
  <drawing r:id="rId1"/>
</worksheet>
</file>